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2120" windowHeight="7350" tabRatio="938" activeTab="4"/>
  </bookViews>
  <sheets>
    <sheet name="BILL100-А" sheetId="1" r:id="rId1"/>
    <sheet name="BILL300-А" sheetId="2" r:id="rId2"/>
    <sheet name="BILL400-А (2)" sheetId="3" r:id="rId3"/>
    <sheet name="BILL500-А" sheetId="4" r:id="rId4"/>
    <sheet name="BILL600-А" sheetId="5" r:id="rId5"/>
    <sheet name="BILL700-А  (2)" sheetId="6" r:id="rId6"/>
    <sheet name="BILL800-А" sheetId="7" r:id="rId7"/>
    <sheet name="BILL900" sheetId="8" r:id="rId8"/>
    <sheet name="BILL1000" sheetId="9" r:id="rId9"/>
    <sheet name="BILL1100" sheetId="10" r:id="rId10"/>
    <sheet name="BILL1200" sheetId="11" r:id="rId11"/>
    <sheet name="BILL1300-А" sheetId="12" r:id="rId12"/>
    <sheet name="BILL 1400 (2)" sheetId="13" r:id="rId13"/>
    <sheet name="BILL 1500" sheetId="14" r:id="rId14"/>
    <sheet name="Not used" sheetId="15" r:id="rId15"/>
    <sheet name="Not to be used" sheetId="16" r:id="rId16"/>
    <sheet name="DW Personnel" sheetId="17" r:id="rId17"/>
    <sheet name="DW material" sheetId="18" r:id="rId18"/>
    <sheet name="DW Equipment" sheetId="19" r:id="rId19"/>
    <sheet name="DW Sum" sheetId="20" r:id="rId20"/>
    <sheet name="Лист1" sheetId="21" r:id="rId21"/>
    <sheet name="Grand Total" sheetId="22" r:id="rId22"/>
  </sheets>
  <externalReferences>
    <externalReference r:id="rId25"/>
  </externalReferences>
  <definedNames>
    <definedName name="_xlfn.BAHTTEXT" hidden="1">#NAME?</definedName>
    <definedName name="Z_58951482_500B_454A_BF8C_C9ACF4961683_.wvu.Cols" localSheetId="10" hidden="1">'BILL1200'!$H:$H,'BILL1200'!$J:$K</definedName>
    <definedName name="Z_58951482_500B_454A_BF8C_C9ACF4961683_.wvu.Cols" localSheetId="21" hidden="1">'Grand Total'!$C:$C</definedName>
    <definedName name="Z_58951482_500B_454A_BF8C_C9ACF4961683_.wvu.PrintArea" localSheetId="12" hidden="1">'BILL 1400 (2)'!$A$1:$G$16</definedName>
    <definedName name="Z_58951482_500B_454A_BF8C_C9ACF4961683_.wvu.PrintArea" localSheetId="13" hidden="1">'BILL 1500'!$A$1:$G$78</definedName>
    <definedName name="Z_58951482_500B_454A_BF8C_C9ACF4961683_.wvu.PrintArea" localSheetId="8" hidden="1">'BILL1000'!$A$1:$G$14</definedName>
    <definedName name="Z_58951482_500B_454A_BF8C_C9ACF4961683_.wvu.PrintArea" localSheetId="0" hidden="1">'BILL100-А'!$A$1:$G$49</definedName>
    <definedName name="Z_58951482_500B_454A_BF8C_C9ACF4961683_.wvu.PrintArea" localSheetId="9" hidden="1">'BILL1100'!$A$1:$G$9</definedName>
    <definedName name="Z_58951482_500B_454A_BF8C_C9ACF4961683_.wvu.PrintArea" localSheetId="10" hidden="1">'BILL1200'!$A$1:$G$44</definedName>
    <definedName name="Z_58951482_500B_454A_BF8C_C9ACF4961683_.wvu.PrintArea" localSheetId="11" hidden="1">'BILL1300-А'!$A$1:$G$19</definedName>
    <definedName name="Z_58951482_500B_454A_BF8C_C9ACF4961683_.wvu.PrintArea" localSheetId="1" hidden="1">'BILL300-А'!$A$1:$G$8</definedName>
    <definedName name="Z_58951482_500B_454A_BF8C_C9ACF4961683_.wvu.PrintArea" localSheetId="2" hidden="1">'BILL400-А (2)'!$A$1:$G$16</definedName>
    <definedName name="Z_58951482_500B_454A_BF8C_C9ACF4961683_.wvu.PrintArea" localSheetId="3" hidden="1">'BILL500-А'!$A$1:$G$18</definedName>
    <definedName name="Z_58951482_500B_454A_BF8C_C9ACF4961683_.wvu.PrintArea" localSheetId="4" hidden="1">'BILL600-А'!$A$1:$G$56</definedName>
    <definedName name="Z_58951482_500B_454A_BF8C_C9ACF4961683_.wvu.PrintArea" localSheetId="5" hidden="1">'BILL700-А  (2)'!$A$1:$G$11</definedName>
    <definedName name="Z_58951482_500B_454A_BF8C_C9ACF4961683_.wvu.PrintArea" localSheetId="6" hidden="1">'BILL800-А'!$A$1:$G$13</definedName>
    <definedName name="Z_58951482_500B_454A_BF8C_C9ACF4961683_.wvu.PrintArea" localSheetId="7" hidden="1">'BILL900'!$A$1:$G$50</definedName>
    <definedName name="Z_58951482_500B_454A_BF8C_C9ACF4961683_.wvu.PrintArea" localSheetId="19" hidden="1">'DW Sum'!$A$2:$E$11</definedName>
    <definedName name="Z_58951482_500B_454A_BF8C_C9ACF4961683_.wvu.PrintArea" localSheetId="21" hidden="1">'Grand Total'!$A$1:$F$29</definedName>
    <definedName name="Z_58951482_500B_454A_BF8C_C9ACF4961683_.wvu.PrintArea" localSheetId="15" hidden="1">'Not to be used'!$A$1:$G$214</definedName>
    <definedName name="Z_58951482_500B_454A_BF8C_C9ACF4961683_.wvu.PrintArea" localSheetId="14" hidden="1">'Not used'!$A$1:$G$190</definedName>
    <definedName name="Z_58951482_500B_454A_BF8C_C9ACF4961683_.wvu.PrintTitles" localSheetId="13" hidden="1">'BILL 1500'!$5:$5</definedName>
    <definedName name="Z_58951482_500B_454A_BF8C_C9ACF4961683_.wvu.PrintTitles" localSheetId="0" hidden="1">'BILL100-А'!$3:$4</definedName>
    <definedName name="Z_58951482_500B_454A_BF8C_C9ACF4961683_.wvu.PrintTitles" localSheetId="10" hidden="1">'BILL1200'!$5:$5</definedName>
    <definedName name="Z_58951482_500B_454A_BF8C_C9ACF4961683_.wvu.PrintTitles" localSheetId="4" hidden="1">'BILL600-А'!$4:$4</definedName>
    <definedName name="Z_58951482_500B_454A_BF8C_C9ACF4961683_.wvu.PrintTitles" localSheetId="7" hidden="1">'BILL900'!$4:$4</definedName>
    <definedName name="Z_58951482_500B_454A_BF8C_C9ACF4961683_.wvu.PrintTitles" localSheetId="18" hidden="1">'DW Equipment'!$5:$5</definedName>
    <definedName name="Z_58951482_500B_454A_BF8C_C9ACF4961683_.wvu.PrintTitles" localSheetId="15" hidden="1">'Not to be used'!$4:$4</definedName>
    <definedName name="Z_58951482_500B_454A_BF8C_C9ACF4961683_.wvu.PrintTitles" localSheetId="14" hidden="1">'Not used'!$6:$6</definedName>
    <definedName name="Z_58951482_500B_454A_BF8C_C9ACF4961683_.wvu.Rows" localSheetId="6" hidden="1">'BILL800-А'!$12:$12</definedName>
    <definedName name="Z_58951482_500B_454A_BF8C_C9ACF4961683_.wvu.Rows" localSheetId="15" hidden="1">'Not to be used'!$127:$127</definedName>
    <definedName name="Z_A5A1B9CA_09EB_4A7A_A9EB_DC14138F04D9_.wvu.Cols" localSheetId="13" hidden="1">'BILL 1500'!$F:$G</definedName>
    <definedName name="Z_A5A1B9CA_09EB_4A7A_A9EB_DC14138F04D9_.wvu.Cols" localSheetId="10" hidden="1">'BILL1200'!$E:$H,'BILL1200'!$J:$K</definedName>
    <definedName name="Z_A5A1B9CA_09EB_4A7A_A9EB_DC14138F04D9_.wvu.Cols" localSheetId="11" hidden="1">'BILL1300-А'!$F:$G</definedName>
    <definedName name="Z_A5A1B9CA_09EB_4A7A_A9EB_DC14138F04D9_.wvu.Cols" localSheetId="4" hidden="1">'BILL600-А'!$F:$G</definedName>
    <definedName name="Z_A5A1B9CA_09EB_4A7A_A9EB_DC14138F04D9_.wvu.Cols" localSheetId="6" hidden="1">'BILL800-А'!$F:$G</definedName>
    <definedName name="Z_A5A1B9CA_09EB_4A7A_A9EB_DC14138F04D9_.wvu.Cols" localSheetId="7" hidden="1">'BILL900'!$E:$G,'BILL900'!#REF!</definedName>
    <definedName name="Z_A5A1B9CA_09EB_4A7A_A9EB_DC14138F04D9_.wvu.Cols" localSheetId="21" hidden="1">'Grand Total'!$C:$C</definedName>
    <definedName name="Z_A5A1B9CA_09EB_4A7A_A9EB_DC14138F04D9_.wvu.Cols" localSheetId="14" hidden="1">'Not used'!#REF!</definedName>
    <definedName name="Z_A5A1B9CA_09EB_4A7A_A9EB_DC14138F04D9_.wvu.PrintArea" localSheetId="12" hidden="1">'BILL 1400 (2)'!$A$1:$G$16</definedName>
    <definedName name="Z_A5A1B9CA_09EB_4A7A_A9EB_DC14138F04D9_.wvu.PrintArea" localSheetId="13" hidden="1">'BILL 1500'!$A$1:$I$77</definedName>
    <definedName name="Z_A5A1B9CA_09EB_4A7A_A9EB_DC14138F04D9_.wvu.PrintArea" localSheetId="8" hidden="1">'BILL1000'!$A$1:$G$14</definedName>
    <definedName name="Z_A5A1B9CA_09EB_4A7A_A9EB_DC14138F04D9_.wvu.PrintArea" localSheetId="0" hidden="1">'BILL100-А'!$A$1:$G$49</definedName>
    <definedName name="Z_A5A1B9CA_09EB_4A7A_A9EB_DC14138F04D9_.wvu.PrintArea" localSheetId="9" hidden="1">'BILL1100'!$A$1:$G$9</definedName>
    <definedName name="Z_A5A1B9CA_09EB_4A7A_A9EB_DC14138F04D9_.wvu.PrintArea" localSheetId="11" hidden="1">'BILL1300-А'!$A$1:$I$19</definedName>
    <definedName name="Z_A5A1B9CA_09EB_4A7A_A9EB_DC14138F04D9_.wvu.PrintArea" localSheetId="1" hidden="1">'BILL300-А'!$A$1:$G$8</definedName>
    <definedName name="Z_A5A1B9CA_09EB_4A7A_A9EB_DC14138F04D9_.wvu.PrintArea" localSheetId="2" hidden="1">'BILL400-А (2)'!$A$1:$G$16</definedName>
    <definedName name="Z_A5A1B9CA_09EB_4A7A_A9EB_DC14138F04D9_.wvu.PrintArea" localSheetId="3" hidden="1">'BILL500-А'!$A$1:$G$18</definedName>
    <definedName name="Z_A5A1B9CA_09EB_4A7A_A9EB_DC14138F04D9_.wvu.PrintArea" localSheetId="4" hidden="1">'BILL600-А'!$A$1:$I$56</definedName>
    <definedName name="Z_A5A1B9CA_09EB_4A7A_A9EB_DC14138F04D9_.wvu.PrintArea" localSheetId="5" hidden="1">'BILL700-А  (2)'!$A$1:$H$11</definedName>
    <definedName name="Z_A5A1B9CA_09EB_4A7A_A9EB_DC14138F04D9_.wvu.PrintArea" localSheetId="6" hidden="1">'BILL800-А'!$A$1:$I$12</definedName>
    <definedName name="Z_A5A1B9CA_09EB_4A7A_A9EB_DC14138F04D9_.wvu.PrintArea" localSheetId="7" hidden="1">'BILL900'!$A$1:$G$50</definedName>
    <definedName name="Z_A5A1B9CA_09EB_4A7A_A9EB_DC14138F04D9_.wvu.PrintArea" localSheetId="19" hidden="1">'DW Sum'!$A$2:$E$4</definedName>
    <definedName name="Z_A5A1B9CA_09EB_4A7A_A9EB_DC14138F04D9_.wvu.PrintArea" localSheetId="21" hidden="1">'Grand Total'!$A$1:$F$29</definedName>
    <definedName name="Z_A5A1B9CA_09EB_4A7A_A9EB_DC14138F04D9_.wvu.PrintArea" localSheetId="15" hidden="1">'Not to be used'!$A$1:$G$214</definedName>
    <definedName name="Z_A5A1B9CA_09EB_4A7A_A9EB_DC14138F04D9_.wvu.PrintArea" localSheetId="14" hidden="1">'Not used'!$A$1:$G$190</definedName>
    <definedName name="Z_A5A1B9CA_09EB_4A7A_A9EB_DC14138F04D9_.wvu.PrintTitles" localSheetId="13" hidden="1">'BILL 1500'!$5:$5</definedName>
    <definedName name="Z_A5A1B9CA_09EB_4A7A_A9EB_DC14138F04D9_.wvu.PrintTitles" localSheetId="10" hidden="1">'BILL1200'!$5:$5</definedName>
    <definedName name="Z_A5A1B9CA_09EB_4A7A_A9EB_DC14138F04D9_.wvu.PrintTitles" localSheetId="4" hidden="1">'BILL600-А'!$4:$4</definedName>
    <definedName name="Z_A5A1B9CA_09EB_4A7A_A9EB_DC14138F04D9_.wvu.PrintTitles" localSheetId="7" hidden="1">'BILL900'!$4:$4</definedName>
    <definedName name="Z_A5A1B9CA_09EB_4A7A_A9EB_DC14138F04D9_.wvu.PrintTitles" localSheetId="15" hidden="1">'Not to be used'!$4:$4</definedName>
    <definedName name="Z_A5A1B9CA_09EB_4A7A_A9EB_DC14138F04D9_.wvu.PrintTitles" localSheetId="14" hidden="1">'Not used'!$6:$6</definedName>
    <definedName name="Z_A5A1B9CA_09EB_4A7A_A9EB_DC14138F04D9_.wvu.Rows" localSheetId="12" hidden="1">'BILL 1400 (2)'!#REF!</definedName>
    <definedName name="Z_A5A1B9CA_09EB_4A7A_A9EB_DC14138F04D9_.wvu.Rows" localSheetId="0" hidden="1">'BILL100-А'!#REF!</definedName>
    <definedName name="Z_A5A1B9CA_09EB_4A7A_A9EB_DC14138F04D9_.wvu.Rows" localSheetId="9" hidden="1">'BILL1100'!#REF!</definedName>
    <definedName name="Z_A5A1B9CA_09EB_4A7A_A9EB_DC14138F04D9_.wvu.Rows" localSheetId="10" hidden="1">'BILL1200'!#REF!,'BILL1200'!#REF!,'BILL1200'!#REF!,'BILL1200'!$10:$10,'BILL1200'!#REF!,'BILL1200'!#REF!</definedName>
    <definedName name="Z_A5A1B9CA_09EB_4A7A_A9EB_DC14138F04D9_.wvu.Rows" localSheetId="11" hidden="1">'BILL1300-А'!$17:$17</definedName>
    <definedName name="Z_A5A1B9CA_09EB_4A7A_A9EB_DC14138F04D9_.wvu.Rows" localSheetId="4" hidden="1">'BILL600-А'!#REF!,'BILL600-А'!$8:$8,'BILL600-А'!#REF!,'BILL600-А'!#REF!,'BILL600-А'!#REF!</definedName>
    <definedName name="Z_A5A1B9CA_09EB_4A7A_A9EB_DC14138F04D9_.wvu.Rows" localSheetId="6" hidden="1">'BILL800-А'!$12:$12</definedName>
    <definedName name="Z_A5A1B9CA_09EB_4A7A_A9EB_DC14138F04D9_.wvu.Rows" localSheetId="7" hidden="1">'BILL900'!#REF!,'BILL900'!#REF!</definedName>
    <definedName name="Z_A5A1B9CA_09EB_4A7A_A9EB_DC14138F04D9_.wvu.Rows" localSheetId="15" hidden="1">'Not to be used'!$127:$127</definedName>
    <definedName name="Z_BD648166_31D0_4176_9F5D_AB71EABB3A74_.wvu.Cols" localSheetId="10" hidden="1">'BILL1200'!$H:$H,'BILL1200'!$J:$K</definedName>
    <definedName name="Z_BD648166_31D0_4176_9F5D_AB71EABB3A74_.wvu.Cols" localSheetId="21" hidden="1">'Grand Total'!$C:$C</definedName>
    <definedName name="Z_BD648166_31D0_4176_9F5D_AB71EABB3A74_.wvu.PrintArea" localSheetId="12" hidden="1">'BILL 1400 (2)'!$A$1:$G$16</definedName>
    <definedName name="Z_BD648166_31D0_4176_9F5D_AB71EABB3A74_.wvu.PrintArea" localSheetId="13" hidden="1">'BILL 1500'!$A$1:$G$78</definedName>
    <definedName name="Z_BD648166_31D0_4176_9F5D_AB71EABB3A74_.wvu.PrintArea" localSheetId="8" hidden="1">'BILL1000'!$A$1:$G$14</definedName>
    <definedName name="Z_BD648166_31D0_4176_9F5D_AB71EABB3A74_.wvu.PrintArea" localSheetId="0" hidden="1">'BILL100-А'!$A$1:$G$49</definedName>
    <definedName name="Z_BD648166_31D0_4176_9F5D_AB71EABB3A74_.wvu.PrintArea" localSheetId="9" hidden="1">'BILL1100'!$A$1:$G$9</definedName>
    <definedName name="Z_BD648166_31D0_4176_9F5D_AB71EABB3A74_.wvu.PrintArea" localSheetId="10" hidden="1">'BILL1200'!$A$1:$G$44</definedName>
    <definedName name="Z_BD648166_31D0_4176_9F5D_AB71EABB3A74_.wvu.PrintArea" localSheetId="11" hidden="1">'BILL1300-А'!$A$1:$G$19</definedName>
    <definedName name="Z_BD648166_31D0_4176_9F5D_AB71EABB3A74_.wvu.PrintArea" localSheetId="1" hidden="1">'BILL300-А'!$A$1:$G$8</definedName>
    <definedName name="Z_BD648166_31D0_4176_9F5D_AB71EABB3A74_.wvu.PrintArea" localSheetId="2" hidden="1">'BILL400-А (2)'!$A$1:$G$16</definedName>
    <definedName name="Z_BD648166_31D0_4176_9F5D_AB71EABB3A74_.wvu.PrintArea" localSheetId="3" hidden="1">'BILL500-А'!$A$1:$G$18</definedName>
    <definedName name="Z_BD648166_31D0_4176_9F5D_AB71EABB3A74_.wvu.PrintArea" localSheetId="4" hidden="1">'BILL600-А'!$A$1:$G$56</definedName>
    <definedName name="Z_BD648166_31D0_4176_9F5D_AB71EABB3A74_.wvu.PrintArea" localSheetId="5" hidden="1">'BILL700-А  (2)'!$A$1:$G$11</definedName>
    <definedName name="Z_BD648166_31D0_4176_9F5D_AB71EABB3A74_.wvu.PrintArea" localSheetId="6" hidden="1">'BILL800-А'!$A$1:$G$13</definedName>
    <definedName name="Z_BD648166_31D0_4176_9F5D_AB71EABB3A74_.wvu.PrintArea" localSheetId="7" hidden="1">'BILL900'!$A$1:$G$50</definedName>
    <definedName name="Z_BD648166_31D0_4176_9F5D_AB71EABB3A74_.wvu.PrintArea" localSheetId="19" hidden="1">'DW Sum'!$A$2:$E$11</definedName>
    <definedName name="Z_BD648166_31D0_4176_9F5D_AB71EABB3A74_.wvu.PrintArea" localSheetId="21" hidden="1">'Grand Total'!$A$1:$F$30</definedName>
    <definedName name="Z_BD648166_31D0_4176_9F5D_AB71EABB3A74_.wvu.PrintArea" localSheetId="15" hidden="1">'Not to be used'!$A$1:$G$214</definedName>
    <definedName name="Z_BD648166_31D0_4176_9F5D_AB71EABB3A74_.wvu.PrintArea" localSheetId="14" hidden="1">'Not used'!$A$1:$G$190</definedName>
    <definedName name="Z_BD648166_31D0_4176_9F5D_AB71EABB3A74_.wvu.PrintTitles" localSheetId="13" hidden="1">'BILL 1500'!$5:$5</definedName>
    <definedName name="Z_BD648166_31D0_4176_9F5D_AB71EABB3A74_.wvu.PrintTitles" localSheetId="0" hidden="1">'BILL100-А'!$3:$4</definedName>
    <definedName name="Z_BD648166_31D0_4176_9F5D_AB71EABB3A74_.wvu.PrintTitles" localSheetId="10" hidden="1">'BILL1200'!$5:$5</definedName>
    <definedName name="Z_BD648166_31D0_4176_9F5D_AB71EABB3A74_.wvu.PrintTitles" localSheetId="4" hidden="1">'BILL600-А'!$4:$4</definedName>
    <definedName name="Z_BD648166_31D0_4176_9F5D_AB71EABB3A74_.wvu.PrintTitles" localSheetId="7" hidden="1">'BILL900'!$4:$4</definedName>
    <definedName name="Z_BD648166_31D0_4176_9F5D_AB71EABB3A74_.wvu.PrintTitles" localSheetId="18" hidden="1">'DW Equipment'!$5:$5</definedName>
    <definedName name="Z_BD648166_31D0_4176_9F5D_AB71EABB3A74_.wvu.PrintTitles" localSheetId="15" hidden="1">'Not to be used'!$4:$4</definedName>
    <definedName name="Z_BD648166_31D0_4176_9F5D_AB71EABB3A74_.wvu.PrintTitles" localSheetId="14" hidden="1">'Not used'!$6:$6</definedName>
    <definedName name="Z_BD648166_31D0_4176_9F5D_AB71EABB3A74_.wvu.Rows" localSheetId="6" hidden="1">'BILL800-А'!$12:$12</definedName>
    <definedName name="Z_BD648166_31D0_4176_9F5D_AB71EABB3A74_.wvu.Rows" localSheetId="15" hidden="1">'Not to be used'!$127:$127</definedName>
    <definedName name="Z_E9B522EA_45B5_4B3B_81E8_6B19057F9E5B_.wvu.Cols" localSheetId="13" hidden="1">'BILL 1500'!$F:$G</definedName>
    <definedName name="Z_E9B522EA_45B5_4B3B_81E8_6B19057F9E5B_.wvu.Cols" localSheetId="10" hidden="1">'BILL1200'!$E:$H,'BILL1200'!$J:$K</definedName>
    <definedName name="Z_E9B522EA_45B5_4B3B_81E8_6B19057F9E5B_.wvu.Cols" localSheetId="11" hidden="1">'BILL1300-А'!$F:$G</definedName>
    <definedName name="Z_E9B522EA_45B5_4B3B_81E8_6B19057F9E5B_.wvu.Cols" localSheetId="4" hidden="1">'BILL600-А'!$F:$G</definedName>
    <definedName name="Z_E9B522EA_45B5_4B3B_81E8_6B19057F9E5B_.wvu.Cols" localSheetId="6" hidden="1">'BILL800-А'!$F:$G</definedName>
    <definedName name="Z_E9B522EA_45B5_4B3B_81E8_6B19057F9E5B_.wvu.Cols" localSheetId="7" hidden="1">'BILL900'!$E:$G,'BILL900'!#REF!</definedName>
    <definedName name="Z_E9B522EA_45B5_4B3B_81E8_6B19057F9E5B_.wvu.Cols" localSheetId="21" hidden="1">'Grand Total'!$C:$C</definedName>
    <definedName name="Z_E9B522EA_45B5_4B3B_81E8_6B19057F9E5B_.wvu.Cols" localSheetId="14" hidden="1">'Not used'!#REF!</definedName>
    <definedName name="Z_E9B522EA_45B5_4B3B_81E8_6B19057F9E5B_.wvu.PrintArea" localSheetId="12" hidden="1">'BILL 1400 (2)'!$A$1:$G$16</definedName>
    <definedName name="Z_E9B522EA_45B5_4B3B_81E8_6B19057F9E5B_.wvu.PrintArea" localSheetId="13" hidden="1">'BILL 1500'!$A$1:$I$77</definedName>
    <definedName name="Z_E9B522EA_45B5_4B3B_81E8_6B19057F9E5B_.wvu.PrintArea" localSheetId="8" hidden="1">'BILL1000'!$A$1:$G$14</definedName>
    <definedName name="Z_E9B522EA_45B5_4B3B_81E8_6B19057F9E5B_.wvu.PrintArea" localSheetId="0" hidden="1">'BILL100-А'!$A$1:$G$49</definedName>
    <definedName name="Z_E9B522EA_45B5_4B3B_81E8_6B19057F9E5B_.wvu.PrintArea" localSheetId="9" hidden="1">'BILL1100'!$A$1:$G$9</definedName>
    <definedName name="Z_E9B522EA_45B5_4B3B_81E8_6B19057F9E5B_.wvu.PrintArea" localSheetId="11" hidden="1">'BILL1300-А'!$A$1:$I$19</definedName>
    <definedName name="Z_E9B522EA_45B5_4B3B_81E8_6B19057F9E5B_.wvu.PrintArea" localSheetId="1" hidden="1">'BILL300-А'!$A$1:$G$8</definedName>
    <definedName name="Z_E9B522EA_45B5_4B3B_81E8_6B19057F9E5B_.wvu.PrintArea" localSheetId="2" hidden="1">'BILL400-А (2)'!$A$1:$G$16</definedName>
    <definedName name="Z_E9B522EA_45B5_4B3B_81E8_6B19057F9E5B_.wvu.PrintArea" localSheetId="3" hidden="1">'BILL500-А'!$A$1:$G$18</definedName>
    <definedName name="Z_E9B522EA_45B5_4B3B_81E8_6B19057F9E5B_.wvu.PrintArea" localSheetId="4" hidden="1">'BILL600-А'!$A$1:$I$56</definedName>
    <definedName name="Z_E9B522EA_45B5_4B3B_81E8_6B19057F9E5B_.wvu.PrintArea" localSheetId="5" hidden="1">'BILL700-А  (2)'!$A$1:$H$11</definedName>
    <definedName name="Z_E9B522EA_45B5_4B3B_81E8_6B19057F9E5B_.wvu.PrintArea" localSheetId="6" hidden="1">'BILL800-А'!$A$1:$I$12</definedName>
    <definedName name="Z_E9B522EA_45B5_4B3B_81E8_6B19057F9E5B_.wvu.PrintArea" localSheetId="7" hidden="1">'BILL900'!$A$1:$G$50</definedName>
    <definedName name="Z_E9B522EA_45B5_4B3B_81E8_6B19057F9E5B_.wvu.PrintArea" localSheetId="19" hidden="1">'DW Sum'!$A$2:$E$4</definedName>
    <definedName name="Z_E9B522EA_45B5_4B3B_81E8_6B19057F9E5B_.wvu.PrintArea" localSheetId="21" hidden="1">'Grand Total'!$A$1:$F$29</definedName>
    <definedName name="Z_E9B522EA_45B5_4B3B_81E8_6B19057F9E5B_.wvu.PrintArea" localSheetId="15" hidden="1">'Not to be used'!$A$1:$G$214</definedName>
    <definedName name="Z_E9B522EA_45B5_4B3B_81E8_6B19057F9E5B_.wvu.PrintArea" localSheetId="14" hidden="1">'Not used'!$A$1:$G$190</definedName>
    <definedName name="Z_E9B522EA_45B5_4B3B_81E8_6B19057F9E5B_.wvu.PrintTitles" localSheetId="13" hidden="1">'BILL 1500'!$5:$5</definedName>
    <definedName name="Z_E9B522EA_45B5_4B3B_81E8_6B19057F9E5B_.wvu.PrintTitles" localSheetId="10" hidden="1">'BILL1200'!$5:$5</definedName>
    <definedName name="Z_E9B522EA_45B5_4B3B_81E8_6B19057F9E5B_.wvu.PrintTitles" localSheetId="4" hidden="1">'BILL600-А'!$4:$4</definedName>
    <definedName name="Z_E9B522EA_45B5_4B3B_81E8_6B19057F9E5B_.wvu.PrintTitles" localSheetId="7" hidden="1">'BILL900'!$4:$4</definedName>
    <definedName name="Z_E9B522EA_45B5_4B3B_81E8_6B19057F9E5B_.wvu.PrintTitles" localSheetId="15" hidden="1">'Not to be used'!$4:$4</definedName>
    <definedName name="Z_E9B522EA_45B5_4B3B_81E8_6B19057F9E5B_.wvu.PrintTitles" localSheetId="14" hidden="1">'Not used'!$6:$6</definedName>
    <definedName name="Z_E9B522EA_45B5_4B3B_81E8_6B19057F9E5B_.wvu.Rows" localSheetId="12" hidden="1">'BILL 1400 (2)'!#REF!</definedName>
    <definedName name="Z_E9B522EA_45B5_4B3B_81E8_6B19057F9E5B_.wvu.Rows" localSheetId="0" hidden="1">'BILL100-А'!#REF!</definedName>
    <definedName name="Z_E9B522EA_45B5_4B3B_81E8_6B19057F9E5B_.wvu.Rows" localSheetId="9" hidden="1">'BILL1100'!#REF!</definedName>
    <definedName name="Z_E9B522EA_45B5_4B3B_81E8_6B19057F9E5B_.wvu.Rows" localSheetId="10" hidden="1">'BILL1200'!#REF!,'BILL1200'!#REF!,'BILL1200'!#REF!,'BILL1200'!$10:$10,'BILL1200'!#REF!,'BILL1200'!#REF!</definedName>
    <definedName name="Z_E9B522EA_45B5_4B3B_81E8_6B19057F9E5B_.wvu.Rows" localSheetId="11" hidden="1">'BILL1300-А'!$17:$17</definedName>
    <definedName name="Z_E9B522EA_45B5_4B3B_81E8_6B19057F9E5B_.wvu.Rows" localSheetId="4" hidden="1">'BILL600-А'!#REF!,'BILL600-А'!$8:$8,'BILL600-А'!#REF!,'BILL600-А'!#REF!,'BILL600-А'!#REF!</definedName>
    <definedName name="Z_E9B522EA_45B5_4B3B_81E8_6B19057F9E5B_.wvu.Rows" localSheetId="6" hidden="1">'BILL800-А'!$12:$12</definedName>
    <definedName name="Z_E9B522EA_45B5_4B3B_81E8_6B19057F9E5B_.wvu.Rows" localSheetId="7" hidden="1">'BILL900'!#REF!,'BILL900'!#REF!</definedName>
    <definedName name="Z_E9B522EA_45B5_4B3B_81E8_6B19057F9E5B_.wvu.Rows" localSheetId="15" hidden="1">'Not to be used'!$127:$127</definedName>
    <definedName name="_xlnm.Print_Titles" localSheetId="13">'BILL 1500'!$5:$5</definedName>
    <definedName name="_xlnm.Print_Titles" localSheetId="0">'BILL100-А'!$3:$4</definedName>
    <definedName name="_xlnm.Print_Titles" localSheetId="10">'BILL1200'!$5:$5</definedName>
    <definedName name="_xlnm.Print_Titles" localSheetId="4">'BILL600-А'!$4:$4</definedName>
    <definedName name="_xlnm.Print_Titles" localSheetId="7">'BILL900'!$4:$4</definedName>
    <definedName name="_xlnm.Print_Titles" localSheetId="18">'DW Equipment'!$5:$5</definedName>
    <definedName name="_xlnm.Print_Titles" localSheetId="15">'Not to be used'!$4:$4</definedName>
    <definedName name="_xlnm.Print_Titles" localSheetId="14">'Not used'!$6:$6</definedName>
    <definedName name="_xlnm.Print_Area" localSheetId="12">'BILL 1400 (2)'!$A$1:$G$16</definedName>
    <definedName name="_xlnm.Print_Area" localSheetId="13">'BILL 1500'!$A$1:$G$78</definedName>
    <definedName name="_xlnm.Print_Area" localSheetId="8">'BILL1000'!$A$1:$G$14</definedName>
    <definedName name="_xlnm.Print_Area" localSheetId="0">'BILL100-А'!$A$1:$G$49</definedName>
    <definedName name="_xlnm.Print_Area" localSheetId="9">'BILL1100'!$A$1:$G$9</definedName>
    <definedName name="_xlnm.Print_Area" localSheetId="10">'BILL1200'!$A$1:$G$44</definedName>
    <definedName name="_xlnm.Print_Area" localSheetId="11">'BILL1300-А'!$A$1:$G$19</definedName>
    <definedName name="_xlnm.Print_Area" localSheetId="1">'BILL300-А'!$A$1:$G$8</definedName>
    <definedName name="_xlnm.Print_Area" localSheetId="2">'BILL400-А (2)'!$A$1:$G$16</definedName>
    <definedName name="_xlnm.Print_Area" localSheetId="3">'BILL500-А'!$A$1:$G$18</definedName>
    <definedName name="_xlnm.Print_Area" localSheetId="4">'BILL600-А'!$A$1:$G$56</definedName>
    <definedName name="_xlnm.Print_Area" localSheetId="5">'BILL700-А  (2)'!$A$1:$G$11</definedName>
    <definedName name="_xlnm.Print_Area" localSheetId="6">'BILL800-А'!$A$1:$G$13</definedName>
    <definedName name="_xlnm.Print_Area" localSheetId="7">'BILL900'!$A$1:$G$50</definedName>
    <definedName name="_xlnm.Print_Area" localSheetId="19">'DW Sum'!$A$2:$E$11</definedName>
    <definedName name="_xlnm.Print_Area" localSheetId="21">'Grand Total'!$A$1:$F$30</definedName>
    <definedName name="_xlnm.Print_Area" localSheetId="15">'Not to be used'!$A$1:$G$214</definedName>
    <definedName name="_xlnm.Print_Area" localSheetId="14">'Not used'!$A$1:$G$190</definedName>
  </definedNames>
  <calcPr fullCalcOnLoad="1"/>
</workbook>
</file>

<file path=xl/sharedStrings.xml><?xml version="1.0" encoding="utf-8"?>
<sst xmlns="http://schemas.openxmlformats.org/spreadsheetml/2006/main" count="1472" uniqueCount="971">
  <si>
    <t>A</t>
  </si>
  <si>
    <t>B</t>
  </si>
  <si>
    <t>C</t>
  </si>
  <si>
    <t>E</t>
  </si>
  <si>
    <t>F</t>
  </si>
  <si>
    <t>Securities</t>
  </si>
  <si>
    <t>Execution of works above or close to the railway tracks</t>
  </si>
  <si>
    <t>Removal of kilometer posts</t>
  </si>
  <si>
    <t>Removal of road-marker posts</t>
  </si>
  <si>
    <t>Removal of roadside vehicular guard-rail</t>
  </si>
  <si>
    <t>Removal of concrete curbs</t>
  </si>
  <si>
    <t>Recompaction of existing embankment</t>
  </si>
  <si>
    <t>Completion of formation</t>
  </si>
  <si>
    <t>Precast concrete headwall elements for new and replacement culvert and structures</t>
  </si>
  <si>
    <t>Precast concrete wing wall elements for new and replacement culvert and structures</t>
  </si>
  <si>
    <t xml:space="preserve"> 3.3</t>
  </si>
  <si>
    <t>Protection of slopes with stone fill (Rip rap)</t>
  </si>
  <si>
    <t>Precast/In-situ Reinforced Concrete Grid Slope Protection</t>
  </si>
  <si>
    <t>Concrete drainage channels along the carriage edge</t>
  </si>
  <si>
    <t>Concrete drainage channels down embankment side slope</t>
  </si>
  <si>
    <t>Гарантии</t>
  </si>
  <si>
    <t>Страховые полисы</t>
  </si>
  <si>
    <t>Защита окружающей среды</t>
  </si>
  <si>
    <t>Удаление или перенос существующих коммуникаций</t>
  </si>
  <si>
    <t>Обеспечение безопасности дорожного движения и контроль</t>
  </si>
  <si>
    <t>Фотографии по ходу выполнения работ</t>
  </si>
  <si>
    <t>Защита существующих коммуникаций</t>
  </si>
  <si>
    <t>Выполнение работ над или вблизи железнодорожных   путей</t>
  </si>
  <si>
    <t>Расчистка территории</t>
  </si>
  <si>
    <t>Удаление дорожных знаков</t>
  </si>
  <si>
    <t>Удаление километровых столбов</t>
  </si>
  <si>
    <t>Удаление дорожно - сигнальных столбиков</t>
  </si>
  <si>
    <t>Удаление транспортных ограждений на дороге</t>
  </si>
  <si>
    <t>Удаление бетонных бордюров</t>
  </si>
  <si>
    <t>Полная разборка мостов</t>
  </si>
  <si>
    <t>Разборка автобусных павильонов</t>
  </si>
  <si>
    <t>Разборка существующих труб и их элементов.</t>
  </si>
  <si>
    <t>Удаление плодородного слоя почвы</t>
  </si>
  <si>
    <t>Разработка выемки в грунте, пригодном для отсыпки насыпи</t>
  </si>
  <si>
    <t>Срезка обочин и существующей насыпи</t>
  </si>
  <si>
    <t>Уплотнение грунта в насыпи</t>
  </si>
  <si>
    <t>Доуплотнение существующей насыпи</t>
  </si>
  <si>
    <t>Уплотнение обочин</t>
  </si>
  <si>
    <t>Укладка плодородного слоя почвы</t>
  </si>
  <si>
    <t xml:space="preserve">Завершающая отделка земляного полотна </t>
  </si>
  <si>
    <t>Водопропускные трубы  из сборного железобетона</t>
  </si>
  <si>
    <t>Элементы оголовка из сборного железобетона для новых и заменяемых концевых конструкций труб</t>
  </si>
  <si>
    <t>Элементы откосных крыльев из сборного железобетона  для новых и заменяемых концевых конструкций труб</t>
  </si>
  <si>
    <t xml:space="preserve"> Решетчатая конструкция для укрепления откосов</t>
  </si>
  <si>
    <t>Укрепление откосов каменной наброской</t>
  </si>
  <si>
    <t>Каменная рисберма</t>
  </si>
  <si>
    <t>Мелкозернистый асфальтобетон для мостов</t>
  </si>
  <si>
    <t>Asphalt concrete wearing course for bridges</t>
  </si>
  <si>
    <t>Подгрунтовка покрытия</t>
  </si>
  <si>
    <t>Подгрунтовка основания</t>
  </si>
  <si>
    <t>G</t>
  </si>
  <si>
    <t>Contract :</t>
  </si>
  <si>
    <t>Subtotal (excluding local VAT) (B+C)</t>
  </si>
  <si>
    <t>Excavation and placing gravel bedding layer of 25 cm thick</t>
  </si>
  <si>
    <t>Bitumen (Performance Grade)</t>
  </si>
  <si>
    <t>Отсыпка насыпи из грунтовых карьеров</t>
  </si>
  <si>
    <t>Расчистка и перепрофилирование существующих водотоков</t>
  </si>
  <si>
    <t>Армирование и закладные деталей</t>
  </si>
  <si>
    <t>Reinforcement and embedded fittings</t>
  </si>
  <si>
    <t>Painting of concrete</t>
  </si>
  <si>
    <t>Бригадир</t>
  </si>
  <si>
    <t>Квалифицированный рабочий (плотник, электрик, механик и пр)</t>
  </si>
  <si>
    <t>Полуквалифицированный рабочий (ручное оборудование, смешивание и пр.)</t>
  </si>
  <si>
    <t>Неквалифицированный рабочий</t>
  </si>
  <si>
    <t>Оператор экскаватора</t>
  </si>
  <si>
    <t>Оператор самосвала</t>
  </si>
  <si>
    <t>Оператор грейдера</t>
  </si>
  <si>
    <t>Оператор бульдозера</t>
  </si>
  <si>
    <t>Оператор асфальтоукладчика</t>
  </si>
  <si>
    <t>Оператор уплотнительной техники</t>
  </si>
  <si>
    <t>Водитель</t>
  </si>
  <si>
    <t>Бетон 40/20</t>
  </si>
  <si>
    <t>Бетон 30/20</t>
  </si>
  <si>
    <t>Бетон 25/20</t>
  </si>
  <si>
    <t>Бетон 15/20</t>
  </si>
  <si>
    <t>Крупнозернистый асфальтобетон</t>
  </si>
  <si>
    <t>Мелкозернистый асфальтобетон</t>
  </si>
  <si>
    <t>Выравнивающий слой асфальтобетона (Макадам)</t>
  </si>
  <si>
    <t>Подстилающий слой</t>
  </si>
  <si>
    <t>Щебеночное основание</t>
  </si>
  <si>
    <t>Каменная наброска</t>
  </si>
  <si>
    <t xml:space="preserve">Сталь для армирования </t>
  </si>
  <si>
    <t>Экскаватор с обратной лопатой (мощность двигателя 80 - 90)</t>
  </si>
  <si>
    <t>Экскаватор с обратной лопатой (мощность двигателя 110 - 130)</t>
  </si>
  <si>
    <t>Экскаватор с обратной лопатой (мощность двигателя 170 - 230)</t>
  </si>
  <si>
    <t>Экскаватор с обратной лопатой (мощность двигателя 300 - 340)</t>
  </si>
  <si>
    <t>Автогрейдер (мощность двигателя 110 - 125)</t>
  </si>
  <si>
    <t>Автогрейдер (мощность двигателя 140 - 160)</t>
  </si>
  <si>
    <t>Автогрейдер (мощность двигателя 180 - 210)</t>
  </si>
  <si>
    <t>Гусеничный трактор (мощность двигателя  120 - 150)</t>
  </si>
  <si>
    <t>Гусеничный трактор (мощность двигателя 160 - 190)</t>
  </si>
  <si>
    <t>Гусеничный трактор (мощность двигателя 200 - 225)</t>
  </si>
  <si>
    <t>Гусеничный трактор (мощность двигателя 250 - 300)</t>
  </si>
  <si>
    <t>Гусеничный трактор (мощность двигателя 350 - 400)</t>
  </si>
  <si>
    <t>4 - 5-тонный вибраторный каток (2,5 - 3,5 т/м укатки)</t>
  </si>
  <si>
    <t>5 - 9-тонный вибраторный каток (3,5 - 5 т/м укатки)</t>
  </si>
  <si>
    <t>&gt; 9-тонный вибраторный каток (&gt; 6 т/м укатки)</t>
  </si>
  <si>
    <t>Самосвал (объем кузова 10 - 15 м3)</t>
  </si>
  <si>
    <t>Самосвал (объем кузова 16 - 20 м3)</t>
  </si>
  <si>
    <t>Самосвал (объем кузова 21 - 30 м3)</t>
  </si>
  <si>
    <t>Каток пневматического хода 15 тонн</t>
  </si>
  <si>
    <t>Каток пневматического хода 25 тонн</t>
  </si>
  <si>
    <t>Каток пневматического хода 35 тонн</t>
  </si>
  <si>
    <t>Каток с гладкими вальцами (2,7 - 5,4 т/м укатки)</t>
  </si>
  <si>
    <t>Каток с гладкими вальцами (более 5,4 т/м укатки)</t>
  </si>
  <si>
    <t>Пескоразбрасыватель (ширина 4 м)</t>
  </si>
  <si>
    <t>Битумная емкость с распылительной насадкой</t>
  </si>
  <si>
    <t>Ручной распылитель битума/эмульсии</t>
  </si>
  <si>
    <t>Грузовик 20 тонн</t>
  </si>
  <si>
    <t>Грузовик 30 тонн</t>
  </si>
  <si>
    <t>Грузовик 40 тонн</t>
  </si>
  <si>
    <t>Асфальтоукладчик £ 125 ВНР</t>
  </si>
  <si>
    <t>Компрессор £ 14 м3/минуту (включая насадки и приспособления)</t>
  </si>
  <si>
    <t>Бетономешалка (указать размер)</t>
  </si>
  <si>
    <t>Насос / оборудование для откачки воды (описать)</t>
  </si>
  <si>
    <t>Оборудование для срезки (описать)</t>
  </si>
  <si>
    <t>Бурильное / взрывное оборудование (описать)</t>
  </si>
  <si>
    <t>Оборудование для дробления камня (описать)</t>
  </si>
  <si>
    <t>Машина холодного фрезерования шириной 1,5 м.</t>
  </si>
  <si>
    <t>Ведомость №100 - Общие положения</t>
  </si>
  <si>
    <t>Ведомость №400 – Расчистка территории</t>
  </si>
  <si>
    <t>Ведомость №500 – Земляные работы</t>
  </si>
  <si>
    <t>Ведомость №700 – Фракционированные материалы покрытия</t>
  </si>
  <si>
    <t>Ведомость №800 - Работы по битумному покрытию</t>
  </si>
  <si>
    <t>Ведомость №900 – Бетонные работы</t>
  </si>
  <si>
    <t>Ведомость №1000 - Предварительно напряженный железобетон</t>
  </si>
  <si>
    <t>Ведомость №1100 – Ремонт бетона</t>
  </si>
  <si>
    <t>Ведомость №1200 – Разные мостовые работы</t>
  </si>
  <si>
    <t>Ведомость №1300 – Обстановка дороги</t>
  </si>
  <si>
    <t>Ведомость №1400 – Дорожная разметка</t>
  </si>
  <si>
    <t>Непредвиденные работы</t>
  </si>
  <si>
    <t>Итого по ведомости</t>
  </si>
  <si>
    <t>(A - B)</t>
  </si>
  <si>
    <t xml:space="preserve">Указанные резервные суммы </t>
  </si>
  <si>
    <t>Sub-total of Bills</t>
  </si>
  <si>
    <t>B+C</t>
  </si>
  <si>
    <t>СВОДНАЯ ВЕДОМОСТЬ ПО УКАЗАННЫМ РЕЗЕРВНЫМ СУММАМ</t>
  </si>
  <si>
    <t>Item Number             № пункта</t>
  </si>
  <si>
    <t>Description                    Описание</t>
  </si>
  <si>
    <t xml:space="preserve">TOTAL FOR SPECIFIED PROVISIONAL SUMS (B)             ИТОГО ПО УКАЗАННЫМ РЕЗЕРВНЫМ СУММАМ (B)            </t>
  </si>
  <si>
    <t>Amount    (Tenge)                     Сумма  (тенге)</t>
  </si>
  <si>
    <t>Обычный портландцемент</t>
  </si>
  <si>
    <t>Сульфатостойкий цемент</t>
  </si>
  <si>
    <t>Раствор для ремонта поверхностей</t>
  </si>
  <si>
    <t xml:space="preserve">Битум (эксплуатационная марка) </t>
  </si>
  <si>
    <t xml:space="preserve">Description        </t>
  </si>
  <si>
    <t xml:space="preserve">  Описание</t>
  </si>
  <si>
    <t>Unit           Ед. изм.</t>
  </si>
  <si>
    <t>Quantity             Количество</t>
  </si>
  <si>
    <t xml:space="preserve">Amount  (Tenge)   Стоимость (тенге)
</t>
  </si>
  <si>
    <t xml:space="preserve"> 3.4</t>
  </si>
  <si>
    <t>BILL NO 300 - SETTING OUT AND TOLERANCES</t>
  </si>
  <si>
    <t>Topo. Survey for roads and preparation of working drawings</t>
  </si>
  <si>
    <t xml:space="preserve">Topo. Survey of existing bridges and preparation of working drawings </t>
  </si>
  <si>
    <t xml:space="preserve">Topo. Survey for existing culverts and preparation of working drawings </t>
  </si>
  <si>
    <t>Bill No 300  - Setting Out and Tolerances</t>
  </si>
  <si>
    <t>Топографическая съемка дороги и подготовка рабочих чертежей</t>
  </si>
  <si>
    <t>Топографическая съемка мостов и подготовка рабочих чертежей</t>
  </si>
  <si>
    <t>Топографическая съемка существующих труб и подготовка рабочих чертежей</t>
  </si>
  <si>
    <t>Кругл.      СТ 4 диаметр 1.0м</t>
  </si>
  <si>
    <t>Ведомость №  300 - Установочные Параметры И Допустимые Отклонения </t>
  </si>
  <si>
    <t>Cutting existing embankment</t>
  </si>
  <si>
    <t>Contract, Контракт:</t>
  </si>
  <si>
    <t>SCHEDULE OF DAYWORK RATES / ГРАФИК РАСЦЕНОК ПОДЕННЫХ РАБОТ:  1. LABOUR / ТРУД</t>
  </si>
  <si>
    <t>h / ч</t>
  </si>
  <si>
    <t>Sub-total / Под-итог</t>
  </si>
  <si>
    <t>SCHEDULE OF DAYWORK RATES / ГРАФИК РАСЦЕНОК ПОДЕННЫХ РАБОТ:  2. MATERIALS / МАТЕРИАЛЫ</t>
  </si>
  <si>
    <t>ton / тонна</t>
  </si>
  <si>
    <t>DW Equipment / Оборудование для поденных работ</t>
  </si>
  <si>
    <t>h  / ч</t>
  </si>
  <si>
    <t>DAYWORK SUMMARY            СВОДНАЯ ВЕДОМОСТЬ ПОДЕННЫХ РАБОТ</t>
  </si>
  <si>
    <t>GRAND SUMMARY: BILL OF QUANTITIES / СВОДНАЯ ВЕДОМОСТЬ ОБЪЕМОВ РАБОТ</t>
  </si>
  <si>
    <t>НДС</t>
  </si>
  <si>
    <t>Общая смета</t>
  </si>
  <si>
    <t>Reference / Ссылка</t>
  </si>
  <si>
    <t>Ведомость №600 – Водопропускные трубы,  водоотвод и укреп. работы</t>
  </si>
  <si>
    <t>ОБЩАЯ СТОИМОСТЬ ЗАЯВКИ УКАЗЫВАЕМАЯ В ФОРМЕ ЗАЯВКИ (E+F)</t>
  </si>
  <si>
    <t>*  Все резервные суммы используются полностью или частично под руководством и по усмотрению Инженера</t>
  </si>
  <si>
    <t>m / м</t>
  </si>
  <si>
    <t>TOTAL FOR BILL 1400  / ИТОГО ПО ВЕДОМОСТИ 1400</t>
  </si>
  <si>
    <t xml:space="preserve">ВЕДОМОСТЬ № 1400 – Дорожная разметка </t>
  </si>
  <si>
    <t>no. / шт.</t>
  </si>
  <si>
    <t>TOTAL FOR BILL 1300 / ИТОГО ПО ВЕДОМОСТИ 1300</t>
  </si>
  <si>
    <t xml:space="preserve">m / м </t>
  </si>
  <si>
    <t>TOTAL FOR BILL 1200  / ИТОГО ПО ВЕДОМОСТИ 1200</t>
  </si>
  <si>
    <t>TOTAL FOR BILL 1100  / ИТОГО ПО ВЕДОМОСТИ 1100</t>
  </si>
  <si>
    <t>L. Sum / раз выпл</t>
  </si>
  <si>
    <t>ton/тонна</t>
  </si>
  <si>
    <t xml:space="preserve">Rate   (Tenge)   Расценка (тенге)
</t>
  </si>
  <si>
    <t>TOTAL FOR BILL 1000  / ИТОГО ПО ВЕДОМОСТИ 1000</t>
  </si>
  <si>
    <t>no./шт.</t>
  </si>
  <si>
    <t>TOTAL FOR BILL 900 / ИТОГО ПО ВЕДОМОСТИ 900</t>
  </si>
  <si>
    <t>TOTAL FOR BILL 800 / ИТОГО ПО ВЕДОМОСТИ 800</t>
  </si>
  <si>
    <t>no./ шт.</t>
  </si>
  <si>
    <t>Amount (Tenge)       Сумма (Тенге)</t>
  </si>
  <si>
    <t>Геотекстиль</t>
  </si>
  <si>
    <t>Geotextile on slopes</t>
  </si>
  <si>
    <t>Сплошная шириной 150 мм</t>
  </si>
  <si>
    <t>Прерывистая шириной 150 мм (1: 3)</t>
  </si>
  <si>
    <t>Прерывистая шириной 150 мм (3:1)</t>
  </si>
  <si>
    <t>Прерывистая шириной 150 мм (1:1)</t>
  </si>
  <si>
    <t>Сборный железобетон фундамента</t>
  </si>
  <si>
    <t>LS/Ф.С.</t>
  </si>
  <si>
    <t>LS/ФС</t>
  </si>
  <si>
    <t>-</t>
  </si>
  <si>
    <t>LS/ ФС</t>
  </si>
  <si>
    <t>Офис Инженера при лаборатории</t>
  </si>
  <si>
    <t>Maintenance of the Engineer’s Office and Laboratory</t>
  </si>
  <si>
    <t>Содержание офиса Инженера при лаборатории</t>
  </si>
  <si>
    <t>мес.</t>
  </si>
  <si>
    <t>Исполнительная документация (чертежи)</t>
  </si>
  <si>
    <t>LS=Lump Sum=фиксированная сумма</t>
  </si>
  <si>
    <t>Removal and alteration of existing utilities</t>
  </si>
  <si>
    <t xml:space="preserve">Aktobe-Martuk-RF Border (to Orenburg) road  Reconstruction Project, kм 0-102  
</t>
  </si>
  <si>
    <t xml:space="preserve">Проект реконструкции автомобильной дороги  «Актобе-Мартук-граница РФ (на Оренбург)», км 0-102                                            
</t>
  </si>
  <si>
    <t>Progress photographs (maximum number of photographs per set 36)</t>
  </si>
  <si>
    <t xml:space="preserve"> Щиты с надписями </t>
  </si>
  <si>
    <r>
      <t>ВЕДОМОСТЬ</t>
    </r>
    <r>
      <rPr>
        <b/>
        <sz val="11"/>
        <rFont val="Arial"/>
        <family val="2"/>
      </rPr>
      <t xml:space="preserve"> № 100 - Общие положения</t>
    </r>
  </si>
  <si>
    <r>
      <t>ВЕДОМОСТЬ</t>
    </r>
    <r>
      <rPr>
        <b/>
        <sz val="11"/>
        <rFont val="Arial"/>
        <family val="2"/>
      </rPr>
      <t xml:space="preserve"> № 400 - Расчистка территории</t>
    </r>
  </si>
  <si>
    <t>m³ / м³</t>
  </si>
  <si>
    <t>Рубка деревьев и корчевка пней</t>
  </si>
  <si>
    <t>Отсыпка обочин из грунта и из материала от разборки объездной дороги</t>
  </si>
  <si>
    <t>Коническое Бл.29  диаметр 1.5 м</t>
  </si>
  <si>
    <t>Pipe      ST7   diameter 1.5m</t>
  </si>
  <si>
    <t>Кругл.      СТ 7 диаметр 1.5м</t>
  </si>
  <si>
    <t>Box       ST2     4.0x2.5m</t>
  </si>
  <si>
    <t>Прямоуг.   СТ 2,  4.0x2.5 м</t>
  </si>
  <si>
    <t>Box       ST3     4.0x2.5m</t>
  </si>
  <si>
    <t>Прямоуг.   СТ 3,  4.0x2.5 м</t>
  </si>
  <si>
    <t>Элементы смотровых колодцев для труб на примыканиях</t>
  </si>
  <si>
    <t>Elements of observation wells for the pipes on junctions</t>
  </si>
  <si>
    <t>Bl. B-3, B-4, B-5, B-9</t>
  </si>
  <si>
    <t>Ring   К-3, К-4, К-0</t>
  </si>
  <si>
    <t>Кольца К-3, К-4, К-0</t>
  </si>
  <si>
    <t>Плиты П-4</t>
  </si>
  <si>
    <t>In-situ concrete for to pipes, headwalls, wing walls, aprons and укрепления русла</t>
  </si>
  <si>
    <t>Монолитный бетон для труб, оголовков, откосных крыльев, фундаментов и укрепления русла</t>
  </si>
  <si>
    <t>Элементы водоотвода на разделительной полосе</t>
  </si>
  <si>
    <t>5.3</t>
  </si>
  <si>
    <t>Bl. B-1</t>
  </si>
  <si>
    <t>Ring   К-1</t>
  </si>
  <si>
    <t>Плиты П-9</t>
  </si>
  <si>
    <t>Кольца К-1</t>
  </si>
  <si>
    <t>Bl. B-6</t>
  </si>
  <si>
    <t>Bl. B-1-22-75</t>
  </si>
  <si>
    <t>Bl. B-5</t>
  </si>
  <si>
    <t>Bl. B-2-20-40</t>
  </si>
  <si>
    <t>5.4</t>
  </si>
  <si>
    <t>5.5</t>
  </si>
  <si>
    <t>5.6</t>
  </si>
  <si>
    <t>5.7</t>
  </si>
  <si>
    <t>5.8</t>
  </si>
  <si>
    <t>Energy dissipator Bl. B-9</t>
  </si>
  <si>
    <t>Energy dissipator Bl. B-5</t>
  </si>
  <si>
    <t>5.9</t>
  </si>
  <si>
    <t>Подстилающий слой из песчано-гравийной смеси.</t>
  </si>
  <si>
    <t xml:space="preserve">Обочины </t>
  </si>
  <si>
    <t>Укрепление обочин</t>
  </si>
  <si>
    <t>Основание из щебня С-10</t>
  </si>
  <si>
    <t xml:space="preserve">Milling of exisiting bitumious pavement </t>
  </si>
  <si>
    <t>Фрезерование существующих слоев дорожной одежды</t>
  </si>
  <si>
    <t>Щебеночно-мастичный асфальтобетон 5 cм</t>
  </si>
  <si>
    <t>Газопровод (278 м)</t>
  </si>
  <si>
    <t>Gas (278 m)</t>
  </si>
  <si>
    <t>Кабельная линия связи (18 шт.)</t>
  </si>
  <si>
    <t>Cable link (18 no.)</t>
  </si>
  <si>
    <t>Освещение (19 км)</t>
  </si>
  <si>
    <t>Lighting  (19 km)</t>
  </si>
  <si>
    <t>Обочины из материала от разборки объездной дороги</t>
  </si>
  <si>
    <t>Electric mains 35 kW(1 no.)</t>
  </si>
  <si>
    <t>ЛЭП 35 кВт (1 шт.)</t>
  </si>
  <si>
    <t>Electric mains 10 kW (14 no.)</t>
  </si>
  <si>
    <t>ЛЭП 10 КВ (14 шт.)</t>
  </si>
  <si>
    <t>Electric mains 0.4kW (1 no.)</t>
  </si>
  <si>
    <t>ЛЭП 10 КВ (1 шт.)</t>
  </si>
  <si>
    <t>Тавровые балки из сборного предварительно напряженного  железобетона        - ВТК-21Ук</t>
  </si>
  <si>
    <t>- 2P12-А14К7</t>
  </si>
  <si>
    <t>Элементы водоотвода на мостах</t>
  </si>
  <si>
    <t>6.1</t>
  </si>
  <si>
    <t>6.2</t>
  </si>
  <si>
    <t>6.3</t>
  </si>
  <si>
    <t>6.4</t>
  </si>
  <si>
    <t>6.5</t>
  </si>
  <si>
    <t>Укрепительные работы на мостах</t>
  </si>
  <si>
    <t>13.1</t>
  </si>
  <si>
    <t>13</t>
  </si>
  <si>
    <t>Укрепление откосов земляного полотна ж/б плитами толщиной 15 см</t>
  </si>
  <si>
    <t>Укрепление откосов земляного полотна монолитным бетоном толщиной 10 см</t>
  </si>
  <si>
    <t>13.2</t>
  </si>
  <si>
    <t>13.3</t>
  </si>
  <si>
    <t>Устройство монолитных бетонных упоров</t>
  </si>
  <si>
    <t xml:space="preserve">Сваи для крайних опор длиной 13,0 м. из сборного сульфатостойкого железобетона  </t>
  </si>
  <si>
    <t xml:space="preserve">Сваи для крайних опор длиной 11,0 м. из сборного сульфатостойкого железобетона  </t>
  </si>
  <si>
    <t xml:space="preserve">Сваи для промежуточных опор длиной 8,0 м. из сборного сульфатостойкого железобетона </t>
  </si>
  <si>
    <t xml:space="preserve">Сваи для промежуточных опор длиной 9,0 м. из сборного сульфатостойкого железобетона </t>
  </si>
  <si>
    <t>Покрытие проезжей части из цементобетоны В30F200W6 (h=15 cm)</t>
  </si>
  <si>
    <t>Переходные плиты из сборного сульфатостойкого железобетона П600.98.30</t>
  </si>
  <si>
    <t>Переходные плиты из сборного сульфатостойкого железобетона П600.124.30</t>
  </si>
  <si>
    <t>Блоки цоколя промежуточной опоры 180х150х91 см</t>
  </si>
  <si>
    <t>Бетонирование монолитной части цоколя промежуточной опоры</t>
  </si>
  <si>
    <t>Сборные ж/б блоки стен промежуточных опор (блок Б275)</t>
  </si>
  <si>
    <t>Сборные ж/б блоки стен промежуточных опор (блок Б375)</t>
  </si>
  <si>
    <t>Сборные ж/б блоки стен промежуточных опор (блок Б425)</t>
  </si>
  <si>
    <t>Сборные ж/б блоки стен промежуточных опор (блок Б300)</t>
  </si>
  <si>
    <t>Сборные ж/б блоки стен промежуточных опор (блок Б340)</t>
  </si>
  <si>
    <t>Бетонирование тела опоры</t>
  </si>
  <si>
    <t xml:space="preserve">Ригель промежуточных опор из сборного сульфатостойкого железобетона </t>
  </si>
  <si>
    <t xml:space="preserve">Монолитный бетон ригеля, подферменных камней и омоноличивание блоков ригеля бетоном </t>
  </si>
  <si>
    <t xml:space="preserve">Ростверки промежуточных опор из монолитного сульфатостойкого бетона </t>
  </si>
  <si>
    <t>Precast sulphate-resistant reinforced concrete (P600.98.30)</t>
  </si>
  <si>
    <t>Precast sulphate-resistant reinforced concrete (P600.124.30)</t>
  </si>
  <si>
    <t xml:space="preserve">Поперечное омоноличивание элементов пролетного   строения сульфатостойким бетоном </t>
  </si>
  <si>
    <t>Concreting of the body support</t>
  </si>
  <si>
    <t>Prefabricated concrete block walls intermediate supports (block B275)</t>
  </si>
  <si>
    <t>Prefabricated concrete block walls intermediate supports (block B375)</t>
  </si>
  <si>
    <t>Prefabricated concrete block walls intermediate supports (block B425)</t>
  </si>
  <si>
    <t>Prefabricated concrete block walls intermediate supports (block B300)</t>
  </si>
  <si>
    <t>Road edge comonent BR100.20.8</t>
  </si>
  <si>
    <t>Protection Slabs PU 150h85h15 mm</t>
  </si>
  <si>
    <t>Insitu Concrete</t>
  </si>
  <si>
    <t>Blocks U-1</t>
  </si>
  <si>
    <t>Precast concrete for base</t>
  </si>
  <si>
    <t>Precast / In-situ concrete slope protection</t>
  </si>
  <si>
    <t>Slope Protection - concrete slab 15 cm thick</t>
  </si>
  <si>
    <t>Slope Protection - in situ concrete 10 cm thick</t>
  </si>
  <si>
    <t>Insitu concrete supports</t>
  </si>
  <si>
    <t>Shoulder Fill</t>
  </si>
  <si>
    <t>Shoulder fill from milled asphalt from existing road pavement</t>
  </si>
  <si>
    <t>Crushed Stone Road Base С-10</t>
  </si>
  <si>
    <t xml:space="preserve">Top Layer of Shoulders </t>
  </si>
  <si>
    <t>Top layer of Fill in Median</t>
  </si>
  <si>
    <t>Coarse-grained asphaltic concrete for the upper layer of the base 12-15 cm thick</t>
  </si>
  <si>
    <t>Coarse-grained asphaltic concrete base course 10 сm thick</t>
  </si>
  <si>
    <t>Stone mastic asphaltic concrete wearing course 5 сm thick</t>
  </si>
  <si>
    <t>Insitu concrete to sidewalks</t>
  </si>
  <si>
    <t>Insitu sulphate-resistant reinforced concrete to upstand walls, curtain walls, abutment caps and beneath truss stones</t>
  </si>
  <si>
    <t>Precast sulphate-resistant concrete pier caps</t>
  </si>
  <si>
    <t>Insitu sulphate-resistant concrete to pier caps transitions</t>
  </si>
  <si>
    <t xml:space="preserve">Insitu sulphate-resistant concrete pier caps </t>
  </si>
  <si>
    <t>Precast sulphate-resistant reinforced concrete piles (13 m)</t>
  </si>
  <si>
    <t>Precast sulphate-resistant reinforced concrete piles (11 m)</t>
  </si>
  <si>
    <t>Precast sulphate-resistant reinforced concrete piles (14 m)</t>
  </si>
  <si>
    <t>Precast sulphate-resistant reinforced concrete piles (8 m)</t>
  </si>
  <si>
    <t>Precast sulphate-resistant reinforced concrete piles (9m)</t>
  </si>
  <si>
    <t>Precast sulphate-resistant reinforced concrete piles (12 m) section 35x35</t>
  </si>
  <si>
    <t>Precast sulphate-resistant reinforced concrete piles (6 m)</t>
  </si>
  <si>
    <t>Insitu concrete piles for lining</t>
  </si>
  <si>
    <t>Precast reinforced concrete blocks S1M</t>
  </si>
  <si>
    <t>Ton/  тонна</t>
  </si>
  <si>
    <t xml:space="preserve">Joining of approach slabs with insitu sulphate-resistant concrete </t>
  </si>
  <si>
    <t xml:space="preserve">Cross insitu transition of span structure with sulphate-resistant concrete </t>
  </si>
  <si>
    <t>Concrete V30F200W6 (h = 15 cm) to deck slab</t>
  </si>
  <si>
    <t xml:space="preserve">Bearing blocks intermediate support  180х150х91 cm  </t>
  </si>
  <si>
    <t>Insitu concrete for the cap intermediate support</t>
  </si>
  <si>
    <t>Insitu concrete parapet</t>
  </si>
  <si>
    <t>Reinforced concrete deck slab</t>
  </si>
  <si>
    <t>Insitu reinforced concrete beams to strengthen supports</t>
  </si>
  <si>
    <t>Insitu concrete beams for connecting beams</t>
  </si>
  <si>
    <t>1,2</t>
  </si>
  <si>
    <t>Removal of metal pedestrian handrail on bridge</t>
  </si>
  <si>
    <t xml:space="preserve">Removal of road pavement on bridge </t>
  </si>
  <si>
    <t>Imported fill adjacent to structures</t>
  </si>
  <si>
    <t>Imported free draining fill adjacent to structures</t>
  </si>
  <si>
    <t xml:space="preserve">Compaction of fill adjacent to structures </t>
  </si>
  <si>
    <t xml:space="preserve">Compaction of free draining fill adjacent to structures </t>
  </si>
  <si>
    <t>Asphalt concrete base course  -  12 cm thick</t>
  </si>
  <si>
    <t>Asphalt concrete base course  -  10 cm thick</t>
  </si>
  <si>
    <t>Stone mastic asphaltic concrete 20 -  5 сm thick</t>
  </si>
  <si>
    <t>Stone mastic asphaltic concrete -  3 сm thick</t>
  </si>
  <si>
    <t xml:space="preserve">Asphalt concrete surfacing Type 1  -  7 cm thick </t>
  </si>
  <si>
    <t>Two-layer (lower layer 4.5 cm, upper - 4.5cm) of dense fine-grained hot asphalt mixture of type B grade II</t>
  </si>
  <si>
    <t>Hot porous asphalt concrete  - 6 cm thick</t>
  </si>
  <si>
    <t>Fine-grained asphalt concrete, 4 cm thick</t>
  </si>
  <si>
    <t>Fine-grained asphalt concrete  -  5 cm thick</t>
  </si>
  <si>
    <t xml:space="preserve">Levelling layer of coarse-grained porous asphalt mixture thick 14cm over approach slabs </t>
  </si>
  <si>
    <t>Bridge deck bituminous waterproofing</t>
  </si>
  <si>
    <t xml:space="preserve">Steel pedestrian handrail </t>
  </si>
  <si>
    <t xml:space="preserve"> Barrier Fence</t>
  </si>
  <si>
    <t xml:space="preserve">Double sided 'New Jersey' barrier type BO 30.6.8 </t>
  </si>
  <si>
    <t xml:space="preserve">Illumination </t>
  </si>
  <si>
    <t>Электроосвещение</t>
  </si>
  <si>
    <t xml:space="preserve">Excavation of trench </t>
  </si>
  <si>
    <t>Рытье траншеи в грунтах 3 группы мех. cпособом</t>
  </si>
  <si>
    <t>Прокладка постели из песка для силового кабеля</t>
  </si>
  <si>
    <t xml:space="preserve">Прокладка стальной трубы диам. 32 мм </t>
  </si>
  <si>
    <t>Прокладка а\ц  трубы диам. 100мм</t>
  </si>
  <si>
    <t>Обратная засыпка траншеи обычным грунтом</t>
  </si>
  <si>
    <t>Бурение ям глубиной 2 м для установки анкера опоры</t>
  </si>
  <si>
    <t>Укладка кабеля сечением 4х10мм в траншеи</t>
  </si>
  <si>
    <t xml:space="preserve">Прокладка кабеля сечением 5х10мм в трубы </t>
  </si>
  <si>
    <t xml:space="preserve">Прокладка кабеля АВБбШв-1кВ сечением 4х16мм в трубы </t>
  </si>
  <si>
    <t>Прокладка кабеля АВБбШв-1кВ сечением 4х25мм в траншеях</t>
  </si>
  <si>
    <t>Прокладка кабеля АВБбШв-1кВ сечением 4х35мм в траншеях</t>
  </si>
  <si>
    <t>Прокладка кабеля АВБбШв-1кВ сечением 4х25мм в трубе в траншеях</t>
  </si>
  <si>
    <t>Укладка кабеля АВВГ-1кВ сечением 4х10 мм в трубе в траншее</t>
  </si>
  <si>
    <t xml:space="preserve">Укладка кабеля АВВГ-1кВ сечением 4х10 мм по мосту в трубе </t>
  </si>
  <si>
    <t xml:space="preserve">Укладка кабеля АВВГ-1кВ сечением 4х10 мм в трубе </t>
  </si>
  <si>
    <t>Укладка кабеля АВВГ-1кВ сечением 4х25 мм в трубке ПНД в траншеях</t>
  </si>
  <si>
    <t>Укладка кабеля АВВГ-1кВ сечением 4х35 мм2 в трубке ПНД в траншеях</t>
  </si>
  <si>
    <t>Укладка кабеля АВВГ-1кВ сечением 4х16мм в трубке ПНД в траншеях</t>
  </si>
  <si>
    <t>Монтаж концевых муфт для кабелей до 1 кВ сечением жил до4х10мм</t>
  </si>
  <si>
    <t>Монтаж концевых муфт для кабелей до 1 кВ сечением жил до4х25мм</t>
  </si>
  <si>
    <t>Монтаж муфты  концевой наружной установки для кабелей до 1 кВ сечением 50 мм2 - 4жилы</t>
  </si>
  <si>
    <t>Покрытие кабеля сигнальной лентой</t>
  </si>
  <si>
    <t>Установка металлич. граненой конической опоры Н=8м без фундамента</t>
  </si>
  <si>
    <t>Установка кронштейна для 1 светильника</t>
  </si>
  <si>
    <t>Установка кронштейна для 2 светильников</t>
  </si>
  <si>
    <t>Установка металлич. граненой конической опоры Н=8м с анкером</t>
  </si>
  <si>
    <t>Бетонирование анкеров Н=1,7</t>
  </si>
  <si>
    <t xml:space="preserve">Установка светильников ЖКУ-250 на опорах </t>
  </si>
  <si>
    <t>аделка концевая сухая для кабеля сеч. до 25 мм2</t>
  </si>
  <si>
    <t>аделка концевая сухая для кабеля сеч. до 10 мм2</t>
  </si>
  <si>
    <t>аделка концевая сухая для кабеля сеч. до 35 мм3</t>
  </si>
  <si>
    <t>Монтаж провода ВВГ медного сеч. 3х1,5 мм2 в опоре</t>
  </si>
  <si>
    <t>аземление опор</t>
  </si>
  <si>
    <t>Повторное заземление нулевого провода</t>
  </si>
  <si>
    <t>Установка шкафа управления наружным освещением (ШУНО)</t>
  </si>
  <si>
    <t>Заземление шкафа  (ШУНО)</t>
  </si>
  <si>
    <t>Монтаж концевых муфт для кабелей до 1 кВ сечением жил до4х16мм</t>
  </si>
  <si>
    <t>Монтаж и установка  промежуточной опоры П10-2</t>
  </si>
  <si>
    <t>Монтаж и установка  анкерной опоры А10-1</t>
  </si>
  <si>
    <t>Монтаж и установка угловой анкерной опоры УА10-1</t>
  </si>
  <si>
    <t>Монтаж и установка повышенной  промежуточной опоры ПП10-1</t>
  </si>
  <si>
    <t>Монтаж и установка повышенной  промежуточной опоры ПУА10-1</t>
  </si>
  <si>
    <t>Монтаж и установка повышенной  промежуточной опоры ПП10-4</t>
  </si>
  <si>
    <t>Монтаж и установка ответвительной анкерной опоры ОА10-1</t>
  </si>
  <si>
    <t>Монтаж и установка подсечной опоры ПС10-2</t>
  </si>
  <si>
    <t>Монтаж и установка переходной угловой анкерной опоры ПУА10-2</t>
  </si>
  <si>
    <t>Устройство оборудования КР-1</t>
  </si>
  <si>
    <t>Крепление опорно-анкерной плиты П-3и</t>
  </si>
  <si>
    <t>Установка разъединителя РЛНД-10 с прив. ПРНЗ</t>
  </si>
  <si>
    <t>Подвеска провода сталеалюминиевого на опорах АС-35</t>
  </si>
  <si>
    <t>Рытье и засыпка котлована под опоры глубиной 2,5м, диаметром 0,4 м</t>
  </si>
  <si>
    <t>Заземление опор</t>
  </si>
  <si>
    <t>Подвеска провода сталеалюминиевого на опорах АС-25</t>
  </si>
  <si>
    <t>Демонтаж провода сталеалюминиевого  АС-25</t>
  </si>
  <si>
    <t>Монтаж и установка  опоры П1-4</t>
  </si>
  <si>
    <t>Монтаж и установка  опоры ОА1-4</t>
  </si>
  <si>
    <t>Монтаж и установка  опоры К1-4</t>
  </si>
  <si>
    <t>Устройство площадки из ПГС толщиной 25 см</t>
  </si>
  <si>
    <t>Устройство бетонного основания под КТП</t>
  </si>
  <si>
    <t>Монтаж и установка КТП-25</t>
  </si>
  <si>
    <t>Установка трансформатора 25 кВА напряжением 10/0,4кВ в КТП</t>
  </si>
  <si>
    <t>Забивка электродов заземления (сталь круглая диаметром 16 мм длиной 2,5 м)</t>
  </si>
  <si>
    <t>Прокладка полосы сечением 40х4 мм в траншее</t>
  </si>
  <si>
    <t>Рытье траншеи для прокладки полосы заземления</t>
  </si>
  <si>
    <t>Cable Trenchs</t>
  </si>
  <si>
    <t>Sand surround to cable</t>
  </si>
  <si>
    <t xml:space="preserve">AC pipes diameter  100мм </t>
  </si>
  <si>
    <t>Steel tube diameter 32 mm</t>
  </si>
  <si>
    <t>Backfilling of cable trench</t>
  </si>
  <si>
    <t xml:space="preserve">Drilling holes 2 m deep </t>
  </si>
  <si>
    <t>Laying cable size 4х25мм in a trench</t>
  </si>
  <si>
    <t xml:space="preserve">Laying cable size 4х25мм in pipes  </t>
  </si>
  <si>
    <t xml:space="preserve">Laying cable AVBbSHv-1kV size 4х16мм in pipes </t>
  </si>
  <si>
    <t>Laying cable AVBbShv-1kW size 4х25mm in trenches</t>
  </si>
  <si>
    <t>Laying cable AVBbShv-1kW size 4х35mm in trenches</t>
  </si>
  <si>
    <t>Laying cable AVBbShv-1kW size 4х25mm in pipes in trenches</t>
  </si>
  <si>
    <t>Laying cable AVVG-1kV size 4х10мм in pipes in trench</t>
  </si>
  <si>
    <t>Laying cable AVVG-1kV size 4х10мм in pipes on bridge</t>
  </si>
  <si>
    <t>Laying cable AVVG-1kV size 4х10мм in pipes</t>
  </si>
  <si>
    <t>Laying cable AVVG-1kV by section 4х25мм in pipes PND  in a trench</t>
  </si>
  <si>
    <t>Laying cable AVVG-1kW size 4х35 mm2 in PND pipe in trenches</t>
  </si>
  <si>
    <t>Laying cable AVVG-1kV size section 4х16мм in pipes PND in trench</t>
  </si>
  <si>
    <t>Joints for cables up to 1 кВ size 4х25мм</t>
  </si>
  <si>
    <t>Joints for cables up to 1 кВ size 4х10мм</t>
  </si>
  <si>
    <t>Termination of outdoor cables up to 1 kV size 50 mm2 - 4cores</t>
  </si>
  <si>
    <t>Cable marker tape</t>
  </si>
  <si>
    <t>Installing outreach braket bracket for 1 lantern</t>
  </si>
  <si>
    <t>Installing outreach bracket for 2 lanterns</t>
  </si>
  <si>
    <t>Installing metal lighting column H = 8m without foundation</t>
  </si>
  <si>
    <t>Installing metal lighting column H = 8m on foundation</t>
  </si>
  <si>
    <t>Concrete foundation, depth = 1,7</t>
  </si>
  <si>
    <t xml:space="preserve">Installation of lanterns ZHKU-250 on outreach brackets </t>
  </si>
  <si>
    <t>Монтажные работы опор освещения</t>
  </si>
  <si>
    <t xml:space="preserve">Installation of Lighting Columns, Brakets and Lanterns </t>
  </si>
  <si>
    <t>Cable works</t>
  </si>
  <si>
    <t>Строительные работы для прокладки кабеля:</t>
  </si>
  <si>
    <t>Монтажные работы на укладку кабеля</t>
  </si>
  <si>
    <t>Connection of cable sizes up to 25 mm3</t>
  </si>
  <si>
    <t>Connection of cable sizes up to 10 mm2</t>
  </si>
  <si>
    <t>Connection of cable sizes up to 35 mm3</t>
  </si>
  <si>
    <t>Earthing rods</t>
  </si>
  <si>
    <t>Earthing of neutral core</t>
  </si>
  <si>
    <t xml:space="preserve">Control cabinet for lighting </t>
  </si>
  <si>
    <t>VVG copper core cable cross-section 3x1, 5 mm2 in column</t>
  </si>
  <si>
    <t>Earthing of control cabinet for lighting</t>
  </si>
  <si>
    <t>Joints for cable 1 кV size 4х16 мм</t>
  </si>
  <si>
    <t>Assembling and installing intermediate support P10-2</t>
  </si>
  <si>
    <t>Mounting and installation of anchor supports A10-1</t>
  </si>
  <si>
    <t>Assembling and installing the anchoring support UA10-1</t>
  </si>
  <si>
    <t>Mounting and installation of high intermediate support PP10-1</t>
  </si>
  <si>
    <t>Mounting and installation of high intermediate support PUA10-1</t>
  </si>
  <si>
    <t>Mounting and installation of high intermediate support PP10-4</t>
  </si>
  <si>
    <t>Assembling and installing the junction anchoring support OA10-1</t>
  </si>
  <si>
    <t>Mounting and installation of support PS10-2</t>
  </si>
  <si>
    <t>Fix anchor slab P-3i</t>
  </si>
  <si>
    <t>Installing switch RLND-10 from the PRNZ</t>
  </si>
  <si>
    <t>Suspended steel reinforced aluminum wires on poles AC-35</t>
  </si>
  <si>
    <t>Mounting and installation transition angular anchoring support PUA10-2</t>
  </si>
  <si>
    <t>Device equipment KR-1</t>
  </si>
  <si>
    <t>Suspended steel reinforced aluminum wires on poles AC-25</t>
  </si>
  <si>
    <t>Dismantling of steel reinforced aluminum wires AC-25</t>
  </si>
  <si>
    <t>Excavation and backfilling of trench to a depth of 2,5 m and width of 0,4m</t>
  </si>
  <si>
    <t>Mounting and installation of support OA1-4</t>
  </si>
  <si>
    <t>Mounting and installation of support P1-4</t>
  </si>
  <si>
    <t>Mounting and installation of support K1-4</t>
  </si>
  <si>
    <t>Concrete foundation under the KTP</t>
  </si>
  <si>
    <t>Mounting and installation of KTP-25</t>
  </si>
  <si>
    <t>Installing the transformer 25 kVA, voltage 10 / 0,4 kV in KTP</t>
  </si>
  <si>
    <t>Pile grounding electrodes (steel circular diameter of 16 mm length 2,5 m)</t>
  </si>
  <si>
    <t>Gasket strip section 40h4 mm in the trench</t>
  </si>
  <si>
    <t>Excavation of trenches for laying strip grounding</t>
  </si>
  <si>
    <t>Prefabricated concrete block walls intermediate supports (block B340)</t>
  </si>
  <si>
    <t xml:space="preserve">Сваи для крайних опор длиной 14,0 м. из сборного сульфатостойкого железобетона  </t>
  </si>
  <si>
    <t>Балки   из  предварительно напряженного  железобетона                               - ВТК-24У</t>
  </si>
  <si>
    <t>Блоки С1М сборных железобетонных опор</t>
  </si>
  <si>
    <t>Объединение переходных плит сульфатостойким бетоном</t>
  </si>
  <si>
    <t xml:space="preserve">Лестничные сходы на откосах путепровода   из сборного сульфатостойкого железобетона </t>
  </si>
  <si>
    <t>Precast sulphate-resistant reinforced concrete                        Staircase on overpass slopes</t>
  </si>
  <si>
    <t>Монолитный парапет</t>
  </si>
  <si>
    <t>Блоки Р1М, Р2Мсборных элементов ригеля</t>
  </si>
  <si>
    <t xml:space="preserve">Сваи  длиной 6,0 м. из сборного сульфатостойкого железобетона </t>
  </si>
  <si>
    <t>Монолитный бетон для облицовки свай</t>
  </si>
  <si>
    <t>Выравнивающий слой из монолитного бетона</t>
  </si>
  <si>
    <t>Оголовки опор из монолитного железобетона</t>
  </si>
  <si>
    <t>Монолитный железобетонный  слой усиления ригелей опор</t>
  </si>
  <si>
    <t>Балки Мостотреста длиной 22,16 м</t>
  </si>
  <si>
    <t>Балки ВТК-22,16с</t>
  </si>
  <si>
    <t>Монолитный бетон для объединения балок</t>
  </si>
  <si>
    <t>Плита мостового полотна из железобетона</t>
  </si>
  <si>
    <t xml:space="preserve">Монолитные тротуарные плиты </t>
  </si>
  <si>
    <t xml:space="preserve">Сваи для промежуточных опор длиной 12,0 м. сечением 35х35  из сборного сульфатостойкого железобетона </t>
  </si>
  <si>
    <t xml:space="preserve">Сваи опор длиной 12,0 м. сечением 40х40  из сборного сульфатостойкого железобетона </t>
  </si>
  <si>
    <t>Precast sulphate-resistant reinforced concrete (12m) section40x40</t>
  </si>
  <si>
    <t>Blocks R1M, R2M prefabricated girder</t>
  </si>
  <si>
    <t>Smoothing layer of reinforced concrete</t>
  </si>
  <si>
    <t>Headroom pillars of reinforced concrete</t>
  </si>
  <si>
    <t>Beams Mostotrest length 22,16 m</t>
  </si>
  <si>
    <t>Beams VTC-22, 16p</t>
  </si>
  <si>
    <t>Bl. B-2-20-25</t>
  </si>
  <si>
    <t>Bl. B-9</t>
  </si>
  <si>
    <t>Bl. B-1-20-50</t>
  </si>
  <si>
    <t>Elements of drainage systems on bridges</t>
  </si>
  <si>
    <t>Reinforcement work on bridges</t>
  </si>
  <si>
    <t>6.6</t>
  </si>
  <si>
    <t>Устройство упоров из бортовых камней БР100.20.8</t>
  </si>
  <si>
    <t>6.7</t>
  </si>
  <si>
    <t>Плиты укрепления ПУ 150х85х15 мм</t>
  </si>
  <si>
    <t>6.8</t>
  </si>
  <si>
    <t>Блоки упоров У-1</t>
  </si>
  <si>
    <t>6.9</t>
  </si>
  <si>
    <t>Монолитный бетон  укрепления</t>
  </si>
  <si>
    <t>6.10</t>
  </si>
  <si>
    <t>Bl. B-1,5-1</t>
  </si>
  <si>
    <t>Подготовка существующей поверхности грунта под насыпь</t>
  </si>
  <si>
    <t>Бордюры БР 100.30.18</t>
  </si>
  <si>
    <t>Бордюры БР 100.20.8</t>
  </si>
  <si>
    <t>пм/rm</t>
  </si>
  <si>
    <t>Curbs BR 100.30.18</t>
  </si>
  <si>
    <t>Curbs BR 100.20.8</t>
  </si>
  <si>
    <t>Крупнозернистый асфальтобетон для нижнего слоя основания 15-12 см</t>
  </si>
  <si>
    <t>Крупнозернистый асфальтобетон для верхнего слоя покрытия 10 см</t>
  </si>
  <si>
    <t>BILL NO 1500 - POWER SUPPLY AND LIGHTING</t>
  </si>
  <si>
    <t>ВЕДОМОСТЬ № 1500 – Электроснабжение и освещение</t>
  </si>
  <si>
    <t>m3/m3</t>
  </si>
  <si>
    <t>no/шт</t>
  </si>
  <si>
    <t>m/м</t>
  </si>
  <si>
    <t>TOTAL FOR BILL 1500  / ИТОГО ПО ВЕДОМОСТИ 1500</t>
  </si>
  <si>
    <t>ВЛ-10кВ</t>
  </si>
  <si>
    <t>VL-10kV</t>
  </si>
  <si>
    <t>КТП-25-10/0,4кВ</t>
  </si>
  <si>
    <t>КТР-25-10/0,4kV</t>
  </si>
  <si>
    <t>ВЛ-0,4кВ</t>
  </si>
  <si>
    <t>VL-0,4kV</t>
  </si>
  <si>
    <t>м</t>
  </si>
  <si>
    <t>Type I (140 m2)</t>
  </si>
  <si>
    <t>Type II (110 m2)</t>
  </si>
  <si>
    <t>Type III (40 m2)</t>
  </si>
  <si>
    <t>Type I</t>
  </si>
  <si>
    <t xml:space="preserve">Type II </t>
  </si>
  <si>
    <t xml:space="preserve">Type III </t>
  </si>
  <si>
    <t xml:space="preserve">Тип I </t>
  </si>
  <si>
    <t xml:space="preserve">Тип II </t>
  </si>
  <si>
    <t xml:space="preserve">Тип III </t>
  </si>
  <si>
    <t>Maintenance of Engineer's vehicles</t>
  </si>
  <si>
    <t>month/м</t>
  </si>
  <si>
    <t>Удаление металлических перил на мостах</t>
  </si>
  <si>
    <t>Удаление покрытия проезжей части на мостах</t>
  </si>
  <si>
    <t xml:space="preserve">Removal of beams  </t>
  </si>
  <si>
    <t>Удаление балок моста</t>
  </si>
  <si>
    <t>Removal of bridge pillars</t>
  </si>
  <si>
    <t>Удаление опор моста</t>
  </si>
  <si>
    <t>Removal of precast / cast In-situ approach slabs</t>
  </si>
  <si>
    <t>Удаление сборных переходных плит</t>
  </si>
  <si>
    <t>Removal of concrete bridge elements and protection</t>
  </si>
  <si>
    <t>Удаление бетонных элементов моста и укрепление</t>
  </si>
  <si>
    <t>Отсыпка из грунтовых карьеров на сопряжении моста с насыпью, конусов и регуляционных сооружений</t>
  </si>
  <si>
    <t>Отсыпка из дренир. грунта на сопряжении моста с насыпью, конусов и регуляционных сооружений</t>
  </si>
  <si>
    <t>Уплотнение грунта на сопряжении моста с насыпью, конусов и регуляционных сооружений.</t>
  </si>
  <si>
    <t>Уплотнение дренирующего грунта на сопряжении моста с насыпью, конусов и обратной засыпки котлованов</t>
  </si>
  <si>
    <t>Крупнозернистый асфальтобетон для мостов         10 cм</t>
  </si>
  <si>
    <t>Щебеночно-мастичный асфальтобетон -20                                5 cм</t>
  </si>
  <si>
    <t>Painting of concrete surfaces  colour</t>
  </si>
  <si>
    <r>
      <t>ВЕДОМОСТЬ</t>
    </r>
    <r>
      <rPr>
        <b/>
        <sz val="11"/>
        <rFont val="Arial"/>
        <family val="2"/>
      </rPr>
      <t xml:space="preserve"> № 500 - Земляные работы</t>
    </r>
  </si>
  <si>
    <t>Demolition of Bridges</t>
  </si>
  <si>
    <t>Demolition of existing culverts and end structures</t>
  </si>
  <si>
    <t>Removal of trees and grubbing stubs</t>
  </si>
  <si>
    <t>Benching on existing embankment slopes</t>
  </si>
  <si>
    <t>Preparation of existing ground under the embankment</t>
  </si>
  <si>
    <t>Shoulder Fill from imported fill and from milled material from existing road pavement</t>
  </si>
  <si>
    <t>Compaction of shoulder fill</t>
  </si>
  <si>
    <t>Pipe  ZKP 2.200 diameter 1.0 m</t>
  </si>
  <si>
    <t>Pipe  ZKP 6.200 diameter 1.5 m</t>
  </si>
  <si>
    <t xml:space="preserve">Box ЗП19.100  (4.0x2.5) m </t>
  </si>
  <si>
    <t>Кругл. ЗКП 2.200 диаметр 1.0 м</t>
  </si>
  <si>
    <t>Кругл. ЗКП 6.200 диаметр 1.5 м</t>
  </si>
  <si>
    <t>Прямоуг.  ЗП19.100  (4.0x2.5) м</t>
  </si>
  <si>
    <t>Pipe BI.29 diameter 1.5 m</t>
  </si>
  <si>
    <t>Slab П-4</t>
  </si>
  <si>
    <t>Блоки Б-3, Б-4, Б-5, Б-9</t>
  </si>
  <si>
    <t>Блоки Б-1</t>
  </si>
  <si>
    <t>Блоки Б-6</t>
  </si>
  <si>
    <t>Блоки Б-1-22-75</t>
  </si>
  <si>
    <t>Блоки Б-5</t>
  </si>
  <si>
    <t>Блоки Б-2-20-40</t>
  </si>
  <si>
    <t>Slab П-9</t>
  </si>
  <si>
    <t>Блоки Б-2-20-25</t>
  </si>
  <si>
    <t>Блоки Б-9</t>
  </si>
  <si>
    <t>Блоки Б-1-20-50</t>
  </si>
  <si>
    <t>Блоки Б-1,5-1</t>
  </si>
  <si>
    <t xml:space="preserve">Pipe ST10 diameter 1.0m </t>
  </si>
  <si>
    <t>Pipe ST13 (bl.7) diameter 1.5m</t>
  </si>
  <si>
    <t>Box ZP 38 [4.0x2.5m]</t>
  </si>
  <si>
    <t>Кругл.  СТ 10 диаметр 1.0м</t>
  </si>
  <si>
    <t>Кругл. СТ 13 (бл.7) диаметр 1.5м</t>
  </si>
  <si>
    <t>Прямоуг. ЗП 38 [4.0x2.5м]</t>
  </si>
  <si>
    <t>Гидроизоляция  битумная</t>
  </si>
  <si>
    <t>Опорные части РОЧ 150х350х40</t>
  </si>
  <si>
    <t>Опорные части РОЧ 200х400х52</t>
  </si>
  <si>
    <t>Гидроизоляция  Concreasive</t>
  </si>
  <si>
    <t xml:space="preserve">Гидроизоляция  Masterseal </t>
  </si>
  <si>
    <t xml:space="preserve">Гидроизоляция  Flexigum-HP </t>
  </si>
  <si>
    <t>Гидроизоляция  Техноэластмост Б</t>
  </si>
  <si>
    <t>Опорные части РОЧ 200х200х35</t>
  </si>
  <si>
    <t>Опорные части РОЧ 20х25х6,2-0,8</t>
  </si>
  <si>
    <t>Опорные части РОЧ 20х40х5,2-0,8</t>
  </si>
  <si>
    <t>Гидроизоляция  Техноэластмост С</t>
  </si>
  <si>
    <t>Bridge rubber bearings 150х350х40</t>
  </si>
  <si>
    <t>Bridge rubber bearings 200х400х52</t>
  </si>
  <si>
    <t>Bridge rubber bearings 200х200х35</t>
  </si>
  <si>
    <t>Bridge rubber bearings 20х25х6,2-0,8</t>
  </si>
  <si>
    <t>Bridge rubber bearings 20х40х5,2-0,8</t>
  </si>
  <si>
    <t>Waterproofing Concreasive</t>
  </si>
  <si>
    <t xml:space="preserve">Waterproofing Masterseal </t>
  </si>
  <si>
    <t xml:space="preserve">Waterproofing Flexigum-HP </t>
  </si>
  <si>
    <t>Waterproofing Tehnoelastmost B</t>
  </si>
  <si>
    <t>Waterproofing Tehnoelastmost С</t>
  </si>
  <si>
    <t>Крупнозернистый асфальтобетон для мостов         12 cм</t>
  </si>
  <si>
    <t>Мелкозернистый асфальтобетон    4 cм</t>
  </si>
  <si>
    <t>Щебеночно-мастичный асфальтобетон  3 cм</t>
  </si>
  <si>
    <t>Покрытие из горячего плотного а/б марки 1, 7см</t>
  </si>
  <si>
    <t>Мелкозернистый асфальтобетон    5 cм</t>
  </si>
  <si>
    <t>Покрытие двухслойное (нижний слой 4.5см, верхний – 4.5см) из плотных мелкозернистых горячих асфальтобетонных смесей тип Б марки II</t>
  </si>
  <si>
    <t xml:space="preserve">Устройство оснований из горячего пористого асфальтобетона толщиной 60мм  </t>
  </si>
  <si>
    <t xml:space="preserve">Выравнивающий слой на переходных плитах из горячей крупнозернистой пористой асфальтобетонной смеси толщиной 14см    </t>
  </si>
  <si>
    <t>Continuous lines, width 150 mm</t>
  </si>
  <si>
    <t>Dotted Lines width 150 mm (1:3)</t>
  </si>
  <si>
    <t>Dotted Lines width 150 mm (3:1)</t>
  </si>
  <si>
    <t>Dotted Lines width 150 mm (1:1)</t>
  </si>
  <si>
    <t>Dotted Lines width 400 mm (3:1)</t>
  </si>
  <si>
    <t>Прерывистая шириной 400 мм (3:1)</t>
  </si>
  <si>
    <t>On the curb</t>
  </si>
  <si>
    <t>На бордюрах</t>
  </si>
  <si>
    <t>км/km</t>
  </si>
  <si>
    <t>ВЕДОМОСТЬ № 600 – Трубы, водоотвод и укрепительные сооружения</t>
  </si>
  <si>
    <t>Kilometre marker posts</t>
  </si>
  <si>
    <t>EBRD/CW-2009</t>
  </si>
  <si>
    <t>Ведомость № 1500 - электроснабжение и освещение</t>
  </si>
  <si>
    <t>Bill No 1500 - power supply and lighting</t>
  </si>
  <si>
    <t>Блоки  ограждения БО30.6.8</t>
  </si>
  <si>
    <t>TOTAL FOR BILL 700 / ИТОГО ПО ВЕДОМОСТИ 700</t>
  </si>
  <si>
    <t>TOTAL FOR BILL 600 / ИТОГО ПО ВЕДОМОСТИ 600</t>
  </si>
  <si>
    <t>TOTAL FOR BILL 500 / ИТОГО ПО ВЕДОМОСТИ 500</t>
  </si>
  <si>
    <t>TOTAL FOR BILL 400 / ИТОГО ПО ВЕДОМОСТИ 400</t>
  </si>
  <si>
    <t>TOTAL FOR BILL 300 / ИТОГО ПО ВЕДОМОСТИ 300</t>
  </si>
  <si>
    <t>TOTAL FOR BILL 100 / ИТОГО ПО ВЕДОМОСТИ 100</t>
  </si>
  <si>
    <t>Sets/ Комплекты</t>
  </si>
  <si>
    <t>Испытание свай</t>
  </si>
  <si>
    <t>Арматура и закладные детали</t>
  </si>
  <si>
    <t>Обследование и выявление дефектов</t>
  </si>
  <si>
    <t>Устройство опор из шпальных клеток</t>
  </si>
  <si>
    <t>Деформационные швы заполненного типа</t>
  </si>
  <si>
    <t>Транспортные ограждения из стали</t>
  </si>
  <si>
    <t>Дорожно – сигнальные столбики</t>
  </si>
  <si>
    <t>Километровые столбы</t>
  </si>
  <si>
    <t>Постоянные дорожные знаки</t>
  </si>
  <si>
    <t>Автобусные павильоны</t>
  </si>
  <si>
    <t>Площадки для отдыха с эстакадой для автомобилей на случай аварийной ситуации.</t>
  </si>
  <si>
    <t>Туалеты на два очка</t>
  </si>
  <si>
    <t>Дорожная разметка - Белые линии</t>
  </si>
  <si>
    <t>Дорожная разметка - Символы</t>
  </si>
  <si>
    <t>Дорожная разметка  (вертикальная)</t>
  </si>
  <si>
    <t>BILL NO 100 – GENERAL REQUIREMENTS</t>
  </si>
  <si>
    <t>Insurances</t>
  </si>
  <si>
    <t>Protection of the Environment</t>
  </si>
  <si>
    <t>Diversions and Traffic Control Measures</t>
  </si>
  <si>
    <t>Signboards</t>
  </si>
  <si>
    <t>Engineer's Site Office and Laboratory</t>
  </si>
  <si>
    <t>Item No.</t>
  </si>
  <si>
    <t>Protection of existing services</t>
  </si>
  <si>
    <t>BILL NO 400 - SITE CLEARANCE</t>
  </si>
  <si>
    <t>Site clearance</t>
  </si>
  <si>
    <t>Removal of road signs</t>
  </si>
  <si>
    <t>m³</t>
  </si>
  <si>
    <t>Demolition of bus shelters</t>
  </si>
  <si>
    <t>BILL NO  500 – EARTHWORKS</t>
  </si>
  <si>
    <t>Excavation of suitable material</t>
  </si>
  <si>
    <t>Imported suitable fill</t>
  </si>
  <si>
    <t>Compaction of fill in embankments</t>
  </si>
  <si>
    <t>Topsoil spreading</t>
  </si>
  <si>
    <t xml:space="preserve">BILL NO  600 – CULVERTS, DRAINAGE AND PROTECTION WORKS </t>
  </si>
  <si>
    <t>Precast Concrete  Culverts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</si>
  <si>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</si>
  <si>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</si>
  <si>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</si>
  <si>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</si>
  <si>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</si>
  <si>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</si>
  <si>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</si>
  <si>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</si>
  <si>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</si>
  <si>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BILL NO  700 - GRANULAR PAVEMENT MATERIALS</t>
  </si>
  <si>
    <t>Granular subbase</t>
  </si>
  <si>
    <t>BILL NO  800 - BITUMINOUS PAVEMENT WORKS</t>
  </si>
  <si>
    <t xml:space="preserve">Prime coat </t>
  </si>
  <si>
    <t>Tack coat</t>
  </si>
  <si>
    <t>BILL NO 900 - CONCRETE WORKS</t>
  </si>
  <si>
    <t>BILL NO 1000 - PRESTRESSED PRETENSIONED CONCRETE</t>
  </si>
  <si>
    <t>BILL NO 1100 - CONCRETE REPAIRS</t>
  </si>
  <si>
    <t>Survey and location of defects</t>
  </si>
  <si>
    <t>Reinforcement</t>
  </si>
  <si>
    <t>BILL NO 1200 - MISCELLANEOUS BRIDGE WORKS</t>
  </si>
  <si>
    <t>BILL NO 1300 - ROAD FURNITURE</t>
  </si>
  <si>
    <t>Edge marker posts</t>
  </si>
  <si>
    <t>&lt; 1 m²</t>
  </si>
  <si>
    <t>&gt; 5 m²</t>
  </si>
  <si>
    <t>Bus shelters</t>
  </si>
  <si>
    <t>BILL NO 1400 - ROAD TRAFFIC MARKINGS</t>
  </si>
  <si>
    <t>Road traffic markings - White lines</t>
  </si>
  <si>
    <t>Road traffic markings – Symbols</t>
  </si>
  <si>
    <t>a</t>
  </si>
  <si>
    <t>Ganger</t>
  </si>
  <si>
    <t>b</t>
  </si>
  <si>
    <t>Skilled Labourer (carpenter, electrician, mechanic etc.)</t>
  </si>
  <si>
    <t>c</t>
  </si>
  <si>
    <t>Semi-skilled Labourer (hand held equipment, mixers etc.)</t>
  </si>
  <si>
    <t>d</t>
  </si>
  <si>
    <t>Un-skilled Labourer</t>
  </si>
  <si>
    <t>e</t>
  </si>
  <si>
    <t>Operator – excavator</t>
  </si>
  <si>
    <t>f</t>
  </si>
  <si>
    <t>Driver – dump truck</t>
  </si>
  <si>
    <t>g</t>
  </si>
  <si>
    <t>Operator – dozer</t>
  </si>
  <si>
    <t>h</t>
  </si>
  <si>
    <t>Operator – grader</t>
  </si>
  <si>
    <t>i</t>
  </si>
  <si>
    <t>j</t>
  </si>
  <si>
    <t>k</t>
  </si>
  <si>
    <t>Driver</t>
  </si>
  <si>
    <t>Reinforcing steel</t>
  </si>
  <si>
    <t>Ordinary Portland Cement</t>
  </si>
  <si>
    <t>Sulphate Resistant Cement</t>
  </si>
  <si>
    <t>Concrete 40/20</t>
  </si>
  <si>
    <t>Concrete 30/20</t>
  </si>
  <si>
    <t>Concrete 25/20</t>
  </si>
  <si>
    <t>Concrete 15/20</t>
  </si>
  <si>
    <t>Asphaltic concrete basecourse material</t>
  </si>
  <si>
    <t>Asphaltic concrete wearing course material</t>
  </si>
  <si>
    <t>Bitumen macadam regulating material</t>
  </si>
  <si>
    <t>l</t>
  </si>
  <si>
    <t>Granular sub-base</t>
  </si>
  <si>
    <t>m</t>
  </si>
  <si>
    <t>Crushed stone base</t>
  </si>
  <si>
    <t>Rip-rap</t>
  </si>
  <si>
    <t>Repair Mortar</t>
  </si>
  <si>
    <t>n</t>
  </si>
  <si>
    <t>o</t>
  </si>
  <si>
    <t>Backhoe excavator (80 – 90 bhp)</t>
  </si>
  <si>
    <t>Backhoe excavator (110 - 130 bhp)</t>
  </si>
  <si>
    <t>Backhoe excavator (170 - 230 bhp)</t>
  </si>
  <si>
    <t>Backhoe excavator (300 - 340 bhp)</t>
  </si>
  <si>
    <t>Dump truck (10 - 15 m³ struck capacity)</t>
  </si>
  <si>
    <t>Dump truck (16 - 20 m³ struck capacity)</t>
  </si>
  <si>
    <t>Dump truck (21 - 30 m³ struck capacity)</t>
  </si>
  <si>
    <t>Motor grader  (110 - 125 bhp)</t>
  </si>
  <si>
    <t>Motor grader  (140 - 160 bhp)</t>
  </si>
  <si>
    <t>Motor grader  (180 - 210 bhp)</t>
  </si>
  <si>
    <t>Track-type crawler tractor (120 - 150bhp)</t>
  </si>
  <si>
    <t>Track-type crawler tractor (160 - 190bhp)</t>
  </si>
  <si>
    <t>Track-type crawler tractor (200 - 225bhp)</t>
  </si>
  <si>
    <t>Track-type crawler tractor (250 - 300bhp)</t>
  </si>
  <si>
    <t>Track-type crawler tractor (350 - 400bhp)</t>
  </si>
  <si>
    <t>p</t>
  </si>
  <si>
    <t>4 – 5 tonne vibrating roller (2.5-3.5 t/m roll)</t>
  </si>
  <si>
    <t>q</t>
  </si>
  <si>
    <t>5 – 9 tonne vibrating roller (3.5-5 t/m roll)</t>
  </si>
  <si>
    <t>r</t>
  </si>
  <si>
    <t>&gt;9 tonne vibrating roller (&gt; 6 t/m roll)</t>
  </si>
  <si>
    <t>s</t>
  </si>
  <si>
    <t>15 tonne pneumatic tyred roller</t>
  </si>
  <si>
    <t>t</t>
  </si>
  <si>
    <t>25 tonne pneumatic tyred roller</t>
  </si>
  <si>
    <t>u</t>
  </si>
  <si>
    <t>35 tonne pneumatic tyred roller</t>
  </si>
  <si>
    <t>v</t>
  </si>
  <si>
    <t>Smooth wheel roller (2.7 - 5.4 t/m roll)</t>
  </si>
  <si>
    <t>w</t>
  </si>
  <si>
    <t>Survey Equipment for the Engineer</t>
  </si>
  <si>
    <t>Provision of Vehicles for the Engineer</t>
  </si>
  <si>
    <t>Houses for the Engineer’s Supervisory Staff</t>
  </si>
  <si>
    <t xml:space="preserve">Maintenance of the Engineer’s Houses </t>
  </si>
  <si>
    <t>Provision of Communications for the Engineer</t>
  </si>
  <si>
    <t>Maintenance of Communications for the Engineer</t>
  </si>
  <si>
    <t xml:space="preserve">Clerical and Technical Support Staff for the Engineer </t>
  </si>
  <si>
    <t>Provision of Personal Protective Equipment for the Engineer</t>
  </si>
  <si>
    <t>Provision of Contractor's Site Establishment</t>
  </si>
  <si>
    <t>Maintenance of Contractors Site Establishment</t>
  </si>
  <si>
    <t>Removal of Contractor's Site Establishment</t>
  </si>
  <si>
    <t>Contractor's obligations under Clause 6.7 of the Conditions of Contract</t>
  </si>
  <si>
    <t>As-Built Drawings</t>
  </si>
  <si>
    <r>
      <t>ВЕДОМОСТЬ</t>
    </r>
    <r>
      <rPr>
        <b/>
        <sz val="11"/>
        <rFont val="Arial"/>
        <family val="2"/>
      </rPr>
      <t xml:space="preserve"> № 300 - Установочные параметры и допустимые отклонения</t>
    </r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</si>
  <si>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/ м</t>
    </r>
    <r>
      <rPr>
        <vertAlign val="superscript"/>
        <sz val="11"/>
        <rFont val="Arial"/>
        <family val="2"/>
      </rPr>
      <t>2</t>
    </r>
  </si>
  <si>
    <t>m² / м²</t>
  </si>
  <si>
    <t xml:space="preserve">Total for daywork:    Labor      </t>
  </si>
  <si>
    <t>Итого по поденным работам: Труд</t>
  </si>
  <si>
    <t xml:space="preserve">Total for daywork:  Materials </t>
  </si>
  <si>
    <t>Итого по поденным работам: Материалы</t>
  </si>
  <si>
    <t xml:space="preserve">Total for daywork: Contractor's Equipment   </t>
  </si>
  <si>
    <t>Итого по поденным работам: Оборудование</t>
  </si>
  <si>
    <t xml:space="preserve">TOTAL FOR DAYWORK </t>
  </si>
  <si>
    <t>Bill Number                                             № ведомости</t>
  </si>
  <si>
    <r>
      <t xml:space="preserve">Specified Provisional Sums </t>
    </r>
    <r>
      <rPr>
        <b/>
        <sz val="11"/>
        <rFont val="Arial"/>
        <family val="2"/>
      </rPr>
      <t>*</t>
    </r>
  </si>
  <si>
    <r>
      <t>Колесный экскаватор £ 2 м</t>
    </r>
    <r>
      <rPr>
        <vertAlign val="superscript"/>
        <sz val="11"/>
        <color indexed="8"/>
        <rFont val="Arial"/>
        <family val="2"/>
      </rPr>
      <t>3</t>
    </r>
  </si>
  <si>
    <t>Sub-total /           Под-итог</t>
  </si>
  <si>
    <r>
      <t>m</t>
    </r>
    <r>
      <rPr>
        <vertAlign val="superscript"/>
        <sz val="11"/>
        <color indexed="8"/>
        <rFont val="Arial"/>
        <family val="2"/>
      </rPr>
      <t>3</t>
    </r>
  </si>
  <si>
    <r>
      <t>m</t>
    </r>
    <r>
      <rPr>
        <vertAlign val="superscript"/>
        <sz val="11"/>
        <rFont val="Arial"/>
        <family val="2"/>
      </rPr>
      <t>2</t>
    </r>
  </si>
  <si>
    <t>Unit                 Ед. изм.</t>
  </si>
  <si>
    <r>
      <t>m³ / м</t>
    </r>
    <r>
      <rPr>
        <sz val="11"/>
        <rFont val="Arial Cyr"/>
        <family val="0"/>
      </rPr>
      <t>³</t>
    </r>
  </si>
  <si>
    <t>8</t>
  </si>
  <si>
    <t>Транспортные ограждения</t>
  </si>
  <si>
    <t>Перильные ограждения из стали</t>
  </si>
  <si>
    <r>
      <t>ВЕДОМОСТЬ</t>
    </r>
    <r>
      <rPr>
        <b/>
        <sz val="11"/>
        <rFont val="Arial"/>
        <family val="2"/>
      </rPr>
      <t xml:space="preserve"> № 1300 - Обстановка дороги</t>
    </r>
  </si>
  <si>
    <r>
      <t>1 m²</t>
    </r>
    <r>
      <rPr>
        <vertAlign val="superscript"/>
        <sz val="11"/>
        <rFont val="Arial"/>
        <family val="2"/>
      </rPr>
      <t xml:space="preserve">  </t>
    </r>
    <r>
      <rPr>
        <sz val="11"/>
        <rFont val="Arial"/>
        <family val="2"/>
      </rPr>
      <t xml:space="preserve"> to 2 m²</t>
    </r>
  </si>
  <si>
    <r>
      <t>2 m²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to 5 m²</t>
    </r>
  </si>
  <si>
    <t>Дома и оборудование для персонала Инженера</t>
  </si>
  <si>
    <t>Тип I (140 м2)</t>
  </si>
  <si>
    <t>Тип II (110 м2)</t>
  </si>
  <si>
    <t>Тип III (40 м2)</t>
  </si>
  <si>
    <t>Обеспечение транспортными средствами Инженера</t>
  </si>
  <si>
    <t>Содержание домов Инженера</t>
  </si>
  <si>
    <t>Содержание транспортных средств Инженера</t>
  </si>
  <si>
    <t>Содержание средствами связи Инженера</t>
  </si>
  <si>
    <t>Обеспечение средствами связи Инженера</t>
  </si>
  <si>
    <t>Конторский и технический персонал поддержки для Инженера</t>
  </si>
  <si>
    <t>Обеспечение средствами защиты персонала Инженера</t>
  </si>
  <si>
    <t>Оборудование для полевых изысканий Инженера</t>
  </si>
  <si>
    <t>Обеспечение организации участка Подрядчика</t>
  </si>
  <si>
    <t>Содержание организации участка Подрядчика</t>
  </si>
  <si>
    <t>Удаление организации участка Подрядчика</t>
  </si>
  <si>
    <t>Обязательства Подрядчика по п. 6.7 Условий Контракта</t>
  </si>
  <si>
    <t>Срезка уступов на существующих откосах насыпи</t>
  </si>
  <si>
    <t xml:space="preserve">Верхний слой разделительной полосы </t>
  </si>
  <si>
    <t>Permanent road signs:</t>
  </si>
  <si>
    <t xml:space="preserve"> Окраска бетонных поверхностей перхлорвиниловой краской</t>
  </si>
  <si>
    <r>
      <t>ВЕДОМОСТЬ</t>
    </r>
    <r>
      <rPr>
        <b/>
        <sz val="11"/>
        <rFont val="Arial"/>
        <family val="2"/>
      </rPr>
      <t xml:space="preserve"> № 1200 - Разные мостовые работы</t>
    </r>
  </si>
  <si>
    <t xml:space="preserve"> Окраска бетонных поверхностей перхлорвиниловой краской, Мастерсил</t>
  </si>
  <si>
    <r>
      <t>ВЕДОМОСТЬ</t>
    </r>
    <r>
      <rPr>
        <b/>
        <sz val="11"/>
        <rFont val="Arial"/>
        <family val="2"/>
      </rPr>
      <t xml:space="preserve"> № 1100 - Бетонные ремонтные работы </t>
    </r>
  </si>
  <si>
    <r>
      <t>ВЕДОМОСТЬ</t>
    </r>
    <r>
      <rPr>
        <b/>
        <sz val="11"/>
        <rFont val="Arial"/>
        <family val="2"/>
      </rPr>
      <t xml:space="preserve"> № 1000 - Предварительно напряженный железобетон </t>
    </r>
  </si>
  <si>
    <t xml:space="preserve">Precast pretensioned slabs:                                                         </t>
  </si>
  <si>
    <t>- 2P18-А14К7</t>
  </si>
  <si>
    <t xml:space="preserve">Пустотные плиты из сборного предварительно напряженного  железобетона       </t>
  </si>
  <si>
    <t xml:space="preserve"> - 2П18-А14К7</t>
  </si>
  <si>
    <t>- 2П12-А14К7</t>
  </si>
  <si>
    <t>Precast pretensioned concrete beams  - VТК-21Uк</t>
  </si>
  <si>
    <t>Prestressed concrete beams  -  VTK-24U</t>
  </si>
  <si>
    <t xml:space="preserve"> Шкафные стенки, открылки, насадки и подферменные камни из  монолитного сульфатостойкого железобетона</t>
  </si>
  <si>
    <r>
      <t>ВЕДОМОСТЬ</t>
    </r>
    <r>
      <rPr>
        <b/>
        <sz val="11"/>
        <rFont val="Arial"/>
        <family val="2"/>
      </rPr>
      <t xml:space="preserve"> № 900 - Бетонные работы</t>
    </r>
  </si>
  <si>
    <r>
      <t>m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/ м</t>
    </r>
    <r>
      <rPr>
        <vertAlign val="superscript"/>
        <sz val="11"/>
        <rFont val="Arial"/>
        <family val="2"/>
      </rPr>
      <t>2</t>
    </r>
  </si>
  <si>
    <t>m³/psc / м³/шт</t>
  </si>
  <si>
    <r>
      <t>ВЕДОМОСТЬ</t>
    </r>
    <r>
      <rPr>
        <b/>
        <sz val="11"/>
        <rFont val="Arial"/>
        <family val="2"/>
      </rPr>
      <t xml:space="preserve"> № 800 - Битумные материалы покрытия</t>
    </r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</si>
  <si>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/м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                                                                    </t>
    </r>
  </si>
  <si>
    <r>
      <t>ВЕДОМОСТЬ</t>
    </r>
    <r>
      <rPr>
        <b/>
        <sz val="11"/>
        <rFont val="Arial"/>
        <family val="2"/>
      </rPr>
      <t xml:space="preserve"> № 700 - Фракционные материалы покрытия</t>
    </r>
  </si>
  <si>
    <r>
      <t>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/ м</t>
    </r>
    <r>
      <rPr>
        <vertAlign val="superscript"/>
        <sz val="11"/>
        <rFont val="Arial"/>
        <family val="2"/>
      </rPr>
      <t>3</t>
    </r>
  </si>
  <si>
    <t xml:space="preserve"> Гаситель блок Б-5</t>
  </si>
  <si>
    <t xml:space="preserve"> Гаситель блок Б-9</t>
  </si>
  <si>
    <t xml:space="preserve">Лотки для сбора воды на обочине дороги </t>
  </si>
  <si>
    <t xml:space="preserve"> Лотки для водосброса по откосу земляного полотна</t>
  </si>
  <si>
    <t>Unit        Ед. изм.</t>
  </si>
  <si>
    <t>Quantity        Количество</t>
  </si>
  <si>
    <t>Smooth wheel roller (over 5.4 t/m roll)</t>
  </si>
  <si>
    <t>x</t>
  </si>
  <si>
    <t>y</t>
  </si>
  <si>
    <t>Chip spreader (4 m wide)</t>
  </si>
  <si>
    <t>z</t>
  </si>
  <si>
    <t>Bitumen tanker with spray bar</t>
  </si>
  <si>
    <t>Paving machine =125 BHP</t>
  </si>
  <si>
    <t>aa</t>
  </si>
  <si>
    <t>Bitumen / emulsion hand held spray lance</t>
  </si>
  <si>
    <t>ab</t>
  </si>
  <si>
    <t>ac</t>
  </si>
  <si>
    <t>20 tonne truck</t>
  </si>
  <si>
    <t>ad</t>
  </si>
  <si>
    <t>30 tonne truck</t>
  </si>
  <si>
    <t>ae</t>
  </si>
  <si>
    <t>40 tonne truck</t>
  </si>
  <si>
    <t>af</t>
  </si>
  <si>
    <t>ag</t>
  </si>
  <si>
    <t>Concrete mixer (indicate size)</t>
  </si>
  <si>
    <t>ah</t>
  </si>
  <si>
    <t>Pumping / dewatering (describe)</t>
  </si>
  <si>
    <t>ai</t>
  </si>
  <si>
    <t>Cutting Equipment (describe)</t>
  </si>
  <si>
    <t>aj</t>
  </si>
  <si>
    <t>Drilling / blasting equipment (describe)</t>
  </si>
  <si>
    <t>ak</t>
  </si>
  <si>
    <t>Rock crushing equipment (describe)</t>
  </si>
  <si>
    <t>al</t>
  </si>
  <si>
    <t>Cold milling equipment (1.5 metres / deep cut)</t>
  </si>
  <si>
    <t>Compressor = 14 m³ / minute (including hoses and tools)</t>
  </si>
  <si>
    <t>Wheeled shovel = 2 m³</t>
  </si>
  <si>
    <t>SUMMARY OF SPECIFIED PROVISIONAL SUMS</t>
  </si>
  <si>
    <t>General Summary</t>
  </si>
  <si>
    <t>Bill No 100  -  General Requirements</t>
  </si>
  <si>
    <t>Bill No 400  -  Site Clearance</t>
  </si>
  <si>
    <t>Bill No 500  -  Earthworks</t>
  </si>
  <si>
    <t>Bill No 600  -  Culverts, Drainage &amp; Protection     Works</t>
  </si>
  <si>
    <t>Bill No 700  -  Granular Pavement Materials</t>
  </si>
  <si>
    <t>Bill No 800  -  Bituminous Pavement Works</t>
  </si>
  <si>
    <t>Bill No 900  -  Concrete Works</t>
  </si>
  <si>
    <t>Bill No 1000 - Prestressed Pretensioned Concrete</t>
  </si>
  <si>
    <t>Bill No 1100 - Concrete Repairs</t>
  </si>
  <si>
    <t>Bill No 1200 - Miscellaneous Bridge Works</t>
  </si>
  <si>
    <t>Bill No 1300 - Road Furniture</t>
  </si>
  <si>
    <t>Bill No 1400 - Road Traffic Markings</t>
  </si>
  <si>
    <t>Dayworks</t>
  </si>
  <si>
    <t>Total of Bills less Specified Provisional Sums (A – B)</t>
  </si>
  <si>
    <t>Local VAT</t>
  </si>
  <si>
    <t>*  All provisional sums to be expended in whole or in part at the direction and discretion of the Engineer</t>
  </si>
  <si>
    <t>Pipe      ST4   diameter 1.0m</t>
  </si>
  <si>
    <t>Road traffic markings (vertical)</t>
  </si>
  <si>
    <t>Operator – asphalt paver</t>
  </si>
  <si>
    <t>Operator - roller</t>
  </si>
  <si>
    <t>Removal of topsoil</t>
  </si>
  <si>
    <t>Rest areas with vehicle emergency repair trestles</t>
  </si>
  <si>
    <t>Clearing and regrading of existing watercourses</t>
  </si>
  <si>
    <t>Total Tender Price carried to Form of Tender (E+F)</t>
  </si>
  <si>
    <t>Filler-type expansion joints</t>
  </si>
  <si>
    <t>Vehicular guard-rail (Bridges 1,2,3)</t>
  </si>
  <si>
    <t>DW</t>
  </si>
  <si>
    <t xml:space="preserve"> </t>
  </si>
  <si>
    <t>Toilet</t>
  </si>
  <si>
    <t xml:space="preserve">Abutment system out of tie cages. </t>
  </si>
  <si>
    <t>Pedestrian handrail of steel</t>
  </si>
  <si>
    <t xml:space="preserve">Pile testing  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</si>
</sst>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#,##0.00_ ;\-#,##0.00\ "/>
    <numFmt numFmtId="193" formatCode="#,##0.0_ ;\-#,##0.0\ "/>
    <numFmt numFmtId="194" formatCode="#,##0_ ;\-#,##0\ "/>
    <numFmt numFmtId="195" formatCode="#,##0.0"/>
    <numFmt numFmtId="196" formatCode="#,##0.000"/>
    <numFmt numFmtId="197" formatCode="0.0E+00"/>
    <numFmt numFmtId="198" formatCode="0E+00"/>
    <numFmt numFmtId="199" formatCode="0.0%"/>
    <numFmt numFmtId="200" formatCode="0.000%"/>
    <numFmt numFmtId="201" formatCode="0.0000%"/>
    <numFmt numFmtId="202" formatCode="0.000"/>
    <numFmt numFmtId="203" formatCode="[$€-2]\ #,##0.00_);[Red]\([$€-2]\ #,##0.00\)"/>
    <numFmt numFmtId="204" formatCode="[$$-409]#,##0.00"/>
    <numFmt numFmtId="205" formatCode="0.0000000"/>
    <numFmt numFmtId="206" formatCode="0.000000"/>
    <numFmt numFmtId="207" formatCode="0.00000"/>
    <numFmt numFmtId="208" formatCode="0.0000"/>
    <numFmt numFmtId="209" formatCode="&quot;£&quot;#,##0"/>
    <numFmt numFmtId="210" formatCode="[$$-409]#,##0.0"/>
    <numFmt numFmtId="211" formatCode="[$$-409]#,##0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name val="Arial Cyr"/>
      <family val="0"/>
    </font>
    <font>
      <b/>
      <sz val="11"/>
      <color indexed="10"/>
      <name val="Arial"/>
      <family val="2"/>
    </font>
    <font>
      <sz val="1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9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 indent="4"/>
    </xf>
    <xf numFmtId="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16" fontId="2" fillId="0" borderId="0" xfId="0" applyNumberFormat="1" applyFont="1" applyBorder="1" applyAlignment="1" quotePrefix="1">
      <alignment horizontal="center" vertical="top" wrapText="1"/>
    </xf>
    <xf numFmtId="16" fontId="2" fillId="0" borderId="0" xfId="0" applyNumberFormat="1" applyFont="1" applyBorder="1" applyAlignment="1" quotePrefix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3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0" fontId="2" fillId="0" borderId="0" xfId="58" applyNumberFormat="1" applyFont="1" applyBorder="1" applyAlignment="1">
      <alignment vertical="top" wrapText="1"/>
    </xf>
    <xf numFmtId="43" fontId="2" fillId="0" borderId="0" xfId="0" applyNumberFormat="1" applyFont="1" applyBorder="1" applyAlignment="1">
      <alignment horizontal="center" vertical="top" wrapText="1"/>
    </xf>
    <xf numFmtId="10" fontId="2" fillId="0" borderId="0" xfId="58" applyNumberFormat="1" applyFon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Alignment="1">
      <alignment horizontal="justify" vertical="top"/>
    </xf>
    <xf numFmtId="0" fontId="2" fillId="0" borderId="0" xfId="0" applyFont="1" applyAlignment="1">
      <alignment horizontal="justify" vertical="justify"/>
    </xf>
    <xf numFmtId="0" fontId="2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16" fontId="2" fillId="0" borderId="0" xfId="0" applyNumberFormat="1" applyFont="1" applyFill="1" applyBorder="1" applyAlignment="1" quotePrefix="1">
      <alignment horizontal="justify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 horizontal="justify" vertical="top"/>
    </xf>
    <xf numFmtId="3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Border="1" applyAlignment="1">
      <alignment horizontal="justify" vertical="top"/>
    </xf>
    <xf numFmtId="3" fontId="2" fillId="0" borderId="0" xfId="0" applyNumberFormat="1" applyFont="1" applyBorder="1" applyAlignment="1">
      <alignment horizontal="justify" vertical="top" wrapText="1"/>
    </xf>
    <xf numFmtId="0" fontId="2" fillId="0" borderId="0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16" fontId="2" fillId="0" borderId="0" xfId="0" applyNumberFormat="1" applyFont="1" applyBorder="1" applyAlignment="1" quotePrefix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 quotePrefix="1">
      <alignment horizontal="center" vertical="top" wrapText="1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91" fontId="2" fillId="0" borderId="0" xfId="0" applyNumberFormat="1" applyFont="1" applyBorder="1" applyAlignment="1">
      <alignment/>
    </xf>
    <xf numFmtId="204" fontId="3" fillId="0" borderId="0" xfId="0" applyNumberFormat="1" applyFont="1" applyBorder="1" applyAlignment="1">
      <alignment horizontal="center" vertical="top" wrapText="1"/>
    </xf>
    <xf numFmtId="191" fontId="2" fillId="0" borderId="0" xfId="0" applyNumberFormat="1" applyFont="1" applyFill="1" applyBorder="1" applyAlignment="1">
      <alignment horizontal="justify" vertical="top" wrapText="1"/>
    </xf>
    <xf numFmtId="191" fontId="2" fillId="0" borderId="0" xfId="0" applyNumberFormat="1" applyFont="1" applyBorder="1" applyAlignment="1">
      <alignment wrapText="1"/>
    </xf>
    <xf numFmtId="211" fontId="3" fillId="0" borderId="0" xfId="0" applyNumberFormat="1" applyFont="1" applyBorder="1" applyAlignment="1">
      <alignment horizontal="center" vertical="top" wrapText="1"/>
    </xf>
    <xf numFmtId="211" fontId="2" fillId="0" borderId="0" xfId="0" applyNumberFormat="1" applyFont="1" applyBorder="1" applyAlignment="1">
      <alignment horizontal="center" vertical="top" wrapText="1"/>
    </xf>
    <xf numFmtId="211" fontId="2" fillId="0" borderId="0" xfId="0" applyNumberFormat="1" applyFont="1" applyBorder="1" applyAlignment="1">
      <alignment/>
    </xf>
    <xf numFmtId="0" fontId="1" fillId="0" borderId="0" xfId="0" applyFont="1" applyFill="1" applyAlignment="1">
      <alignment horizontal="right" vertical="top"/>
    </xf>
    <xf numFmtId="211" fontId="9" fillId="0" borderId="0" xfId="0" applyNumberFormat="1" applyFont="1" applyBorder="1" applyAlignment="1">
      <alignment horizontal="center" vertical="center" wrapText="1"/>
    </xf>
    <xf numFmtId="10" fontId="1" fillId="0" borderId="0" xfId="58" applyNumberFormat="1" applyFont="1" applyBorder="1" applyAlignment="1">
      <alignment vertical="top" wrapText="1"/>
    </xf>
    <xf numFmtId="43" fontId="1" fillId="0" borderId="0" xfId="0" applyNumberFormat="1" applyFont="1" applyBorder="1" applyAlignment="1">
      <alignment horizontal="center" vertical="top" wrapText="1"/>
    </xf>
    <xf numFmtId="191" fontId="2" fillId="0" borderId="0" xfId="0" applyNumberFormat="1" applyFont="1" applyBorder="1" applyAlignment="1">
      <alignment horizontal="center" vertical="top" wrapText="1"/>
    </xf>
    <xf numFmtId="191" fontId="2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191" fontId="2" fillId="0" borderId="0" xfId="0" applyNumberFormat="1" applyFont="1" applyBorder="1" applyAlignment="1">
      <alignment horizontal="center"/>
    </xf>
    <xf numFmtId="191" fontId="2" fillId="0" borderId="0" xfId="0" applyNumberFormat="1" applyFont="1" applyBorder="1" applyAlignment="1">
      <alignment horizontal="center" wrapText="1"/>
    </xf>
    <xf numFmtId="191" fontId="2" fillId="0" borderId="0" xfId="0" applyNumberFormat="1" applyFont="1" applyBorder="1" applyAlignment="1">
      <alignment horizontal="center" vertical="center" wrapText="1"/>
    </xf>
    <xf numFmtId="191" fontId="2" fillId="0" borderId="0" xfId="0" applyNumberFormat="1" applyFont="1" applyAlignment="1">
      <alignment/>
    </xf>
    <xf numFmtId="191" fontId="2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0" fillId="24" borderId="0" xfId="0" applyFont="1" applyFill="1" applyAlignment="1">
      <alignment/>
    </xf>
    <xf numFmtId="0" fontId="10" fillId="0" borderId="0" xfId="0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justify" vertical="top"/>
    </xf>
    <xf numFmtId="3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justify" vertical="top"/>
    </xf>
    <xf numFmtId="0" fontId="10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1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 wrapText="1"/>
    </xf>
    <xf numFmtId="43" fontId="10" fillId="0" borderId="0" xfId="0" applyNumberFormat="1" applyFont="1" applyBorder="1" applyAlignment="1">
      <alignment/>
    </xf>
    <xf numFmtId="19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4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justify" vertical="top"/>
    </xf>
    <xf numFmtId="3" fontId="10" fillId="0" borderId="0" xfId="0" applyNumberFormat="1" applyFont="1" applyBorder="1" applyAlignment="1">
      <alignment horizontal="right"/>
    </xf>
    <xf numFmtId="0" fontId="11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horizontal="justify"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justify" vertical="top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/>
    </xf>
    <xf numFmtId="0" fontId="10" fillId="0" borderId="12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justify" vertical="top"/>
    </xf>
    <xf numFmtId="4" fontId="10" fillId="0" borderId="0" xfId="0" applyNumberFormat="1" applyFont="1" applyFill="1" applyBorder="1" applyAlignment="1">
      <alignment horizontal="right" vertical="top"/>
    </xf>
    <xf numFmtId="16" fontId="10" fillId="0" borderId="0" xfId="0" applyNumberFormat="1" applyFont="1" applyFill="1" applyBorder="1" applyAlignment="1" quotePrefix="1">
      <alignment horizontal="justify" vertical="top" wrapText="1"/>
    </xf>
    <xf numFmtId="4" fontId="10" fillId="0" borderId="0" xfId="0" applyNumberFormat="1" applyFont="1" applyFill="1" applyAlignment="1">
      <alignment horizontal="right" vertical="top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10" fillId="0" borderId="12" xfId="0" applyFont="1" applyFill="1" applyBorder="1" applyAlignment="1">
      <alignment horizontal="justify" vertical="top"/>
    </xf>
    <xf numFmtId="0" fontId="10" fillId="0" borderId="12" xfId="0" applyFont="1" applyFill="1" applyBorder="1" applyAlignment="1">
      <alignment horizontal="center" vertical="top" wrapText="1"/>
    </xf>
    <xf numFmtId="1" fontId="10" fillId="0" borderId="12" xfId="0" applyNumberFormat="1" applyFont="1" applyFill="1" applyBorder="1" applyAlignment="1">
      <alignment horizontal="center" vertical="top" wrapText="1"/>
    </xf>
    <xf numFmtId="3" fontId="10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justify" vertical="top"/>
    </xf>
    <xf numFmtId="1" fontId="10" fillId="0" borderId="12" xfId="58" applyNumberFormat="1" applyFont="1" applyBorder="1" applyAlignment="1" quotePrefix="1">
      <alignment horizontal="center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1" fontId="10" fillId="0" borderId="12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/>
    </xf>
    <xf numFmtId="1" fontId="10" fillId="0" borderId="12" xfId="0" applyNumberFormat="1" applyFont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right" vertical="center" wrapText="1"/>
    </xf>
    <xf numFmtId="2" fontId="10" fillId="0" borderId="12" xfId="0" applyNumberFormat="1" applyFont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top"/>
    </xf>
    <xf numFmtId="1" fontId="10" fillId="0" borderId="12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justify" vertical="top"/>
    </xf>
    <xf numFmtId="0" fontId="15" fillId="0" borderId="0" xfId="0" applyFont="1" applyFill="1" applyBorder="1" applyAlignment="1">
      <alignment horizontal="justify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justify" vertical="top" wrapText="1"/>
    </xf>
    <xf numFmtId="0" fontId="15" fillId="0" borderId="0" xfId="0" applyFont="1" applyBorder="1" applyAlignment="1">
      <alignment vertical="top" wrapText="1"/>
    </xf>
    <xf numFmtId="3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191" fontId="0" fillId="0" borderId="0" xfId="0" applyNumberFormat="1" applyFont="1" applyFill="1" applyBorder="1" applyAlignment="1">
      <alignment horizontal="justify" vertical="top"/>
    </xf>
    <xf numFmtId="0" fontId="15" fillId="0" borderId="0" xfId="0" applyFont="1" applyFill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horizontal="right" vertical="top" wrapText="1"/>
    </xf>
    <xf numFmtId="4" fontId="15" fillId="0" borderId="0" xfId="0" applyNumberFormat="1" applyFont="1" applyFill="1" applyBorder="1" applyAlignment="1">
      <alignment horizontal="right" vertical="top"/>
    </xf>
    <xf numFmtId="16" fontId="15" fillId="0" borderId="0" xfId="0" applyNumberFormat="1" applyFont="1" applyFill="1" applyBorder="1" applyAlignment="1" quotePrefix="1">
      <alignment horizontal="justify" vertical="top" wrapText="1"/>
    </xf>
    <xf numFmtId="4" fontId="15" fillId="0" borderId="0" xfId="0" applyNumberFormat="1" applyFont="1" applyFill="1" applyAlignment="1">
      <alignment horizontal="right" vertical="top"/>
    </xf>
    <xf numFmtId="4" fontId="15" fillId="0" borderId="10" xfId="0" applyNumberFormat="1" applyFont="1" applyFill="1" applyBorder="1" applyAlignment="1">
      <alignment horizontal="justify" vertical="top"/>
    </xf>
    <xf numFmtId="4" fontId="15" fillId="0" borderId="0" xfId="0" applyNumberFormat="1" applyFont="1" applyFill="1" applyBorder="1" applyAlignment="1">
      <alignment horizontal="justify" vertical="top"/>
    </xf>
    <xf numFmtId="191" fontId="15" fillId="0" borderId="0" xfId="0" applyNumberFormat="1" applyFont="1" applyFill="1" applyBorder="1" applyAlignment="1">
      <alignment horizontal="justify" vertical="top"/>
    </xf>
    <xf numFmtId="191" fontId="15" fillId="0" borderId="0" xfId="0" applyNumberFormat="1" applyFont="1" applyFill="1" applyAlignment="1">
      <alignment horizontal="justify" vertical="top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justify" vertical="top" wrapText="1"/>
    </xf>
    <xf numFmtId="191" fontId="15" fillId="0" borderId="0" xfId="0" applyNumberFormat="1" applyFont="1" applyBorder="1" applyAlignment="1">
      <alignment horizontal="justify" vertical="top"/>
    </xf>
    <xf numFmtId="0" fontId="15" fillId="0" borderId="0" xfId="0" applyFont="1" applyBorder="1" applyAlignment="1">
      <alignment horizontal="justify" vertical="top"/>
    </xf>
    <xf numFmtId="191" fontId="15" fillId="0" borderId="0" xfId="0" applyNumberFormat="1" applyFont="1" applyBorder="1" applyAlignment="1">
      <alignment horizontal="center" vertical="top" wrapText="1"/>
    </xf>
    <xf numFmtId="191" fontId="15" fillId="0" borderId="0" xfId="0" applyNumberFormat="1" applyFont="1" applyAlignment="1">
      <alignment vertical="top" wrapText="1"/>
    </xf>
    <xf numFmtId="4" fontId="15" fillId="0" borderId="0" xfId="0" applyNumberFormat="1" applyFont="1" applyFill="1" applyBorder="1" applyAlignment="1">
      <alignment horizontal="justify" vertical="top" wrapText="1"/>
    </xf>
    <xf numFmtId="191" fontId="15" fillId="0" borderId="0" xfId="0" applyNumberFormat="1" applyFont="1" applyFill="1" applyBorder="1" applyAlignment="1">
      <alignment horizontal="justify" vertical="top" wrapText="1"/>
    </xf>
    <xf numFmtId="195" fontId="15" fillId="0" borderId="0" xfId="0" applyNumberFormat="1" applyFont="1" applyFill="1" applyBorder="1" applyAlignment="1">
      <alignment horizontal="justify" vertical="top" wrapText="1"/>
    </xf>
    <xf numFmtId="195" fontId="15" fillId="0" borderId="0" xfId="0" applyNumberFormat="1" applyFont="1" applyFill="1" applyBorder="1" applyAlignment="1">
      <alignment horizontal="justify" vertical="top"/>
    </xf>
    <xf numFmtId="4" fontId="15" fillId="0" borderId="0" xfId="0" applyNumberFormat="1" applyFont="1" applyFill="1" applyBorder="1" applyAlignment="1">
      <alignment horizontal="center" vertical="top"/>
    </xf>
    <xf numFmtId="4" fontId="15" fillId="0" borderId="0" xfId="0" applyNumberFormat="1" applyFont="1" applyFill="1" applyAlignment="1">
      <alignment horizontal="center" vertical="top"/>
    </xf>
    <xf numFmtId="2" fontId="2" fillId="0" borderId="0" xfId="0" applyNumberFormat="1" applyFont="1" applyFill="1" applyBorder="1" applyAlignment="1">
      <alignment horizontal="right" vertical="top" wrapText="1"/>
    </xf>
    <xf numFmtId="169" fontId="2" fillId="0" borderId="12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169" fontId="2" fillId="24" borderId="12" xfId="0" applyNumberFormat="1" applyFont="1" applyFill="1" applyBorder="1" applyAlignment="1">
      <alignment horizontal="right" vertical="top" wrapText="1"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 horizontal="justify" vertical="top" wrapText="1"/>
    </xf>
    <xf numFmtId="0" fontId="2" fillId="24" borderId="0" xfId="0" applyFont="1" applyFill="1" applyAlignment="1">
      <alignment horizontal="justify" vertical="top" wrapText="1"/>
    </xf>
    <xf numFmtId="191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" fontId="11" fillId="0" borderId="12" xfId="0" applyNumberFormat="1" applyFont="1" applyFill="1" applyBorder="1" applyAlignment="1">
      <alignment horizontal="right" vertical="center" wrapText="1"/>
    </xf>
    <xf numFmtId="3" fontId="10" fillId="0" borderId="12" xfId="0" applyNumberFormat="1" applyFont="1" applyBorder="1" applyAlignment="1">
      <alignment horizontal="right" vertical="top" wrapText="1"/>
    </xf>
    <xf numFmtId="0" fontId="10" fillId="0" borderId="12" xfId="0" applyFont="1" applyFill="1" applyBorder="1" applyAlignment="1">
      <alignment/>
    </xf>
    <xf numFmtId="1" fontId="10" fillId="0" borderId="12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center" wrapText="1"/>
    </xf>
    <xf numFmtId="0" fontId="2" fillId="0" borderId="0" xfId="53" applyFont="1" applyBorder="1">
      <alignment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Border="1" applyAlignment="1">
      <alignment horizontal="center" vertical="top" wrapText="1"/>
      <protection/>
    </xf>
    <xf numFmtId="0" fontId="2" fillId="0" borderId="0" xfId="53" applyFont="1" applyAlignment="1">
      <alignment vertical="top" wrapText="1"/>
      <protection/>
    </xf>
    <xf numFmtId="0" fontId="2" fillId="0" borderId="0" xfId="53" applyFont="1" applyBorder="1" applyAlignment="1">
      <alignment wrapText="1"/>
      <protection/>
    </xf>
    <xf numFmtId="0" fontId="2" fillId="0" borderId="0" xfId="53" applyFont="1" applyAlignment="1">
      <alignment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justify" vertical="top" wrapText="1"/>
      <protection/>
    </xf>
    <xf numFmtId="4" fontId="2" fillId="0" borderId="0" xfId="53" applyNumberFormat="1" applyFont="1" applyBorder="1" applyAlignment="1">
      <alignment horizontal="center" vertical="top" wrapText="1"/>
      <protection/>
    </xf>
    <xf numFmtId="0" fontId="1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4" fontId="2" fillId="0" borderId="0" xfId="53" applyNumberFormat="1" applyFont="1" applyBorder="1">
      <alignment/>
      <protection/>
    </xf>
    <xf numFmtId="16" fontId="2" fillId="0" borderId="0" xfId="53" applyNumberFormat="1" applyFont="1" applyBorder="1" applyAlignment="1" quotePrefix="1">
      <alignment horizontal="center" vertical="top" wrapText="1"/>
      <protection/>
    </xf>
    <xf numFmtId="0" fontId="2" fillId="0" borderId="0" xfId="53" applyFont="1" applyBorder="1" applyAlignment="1">
      <alignment horizontal="left" vertical="top" wrapText="1" indent="4"/>
      <protection/>
    </xf>
    <xf numFmtId="0" fontId="2" fillId="0" borderId="0" xfId="53" applyFont="1" applyBorder="1" applyAlignment="1">
      <alignment horizontal="left" vertical="top" wrapText="1"/>
      <protection/>
    </xf>
    <xf numFmtId="0" fontId="2" fillId="0" borderId="0" xfId="53" applyFont="1" applyBorder="1" applyAlignment="1">
      <alignment horizontal="right" vertical="top" wrapText="1"/>
      <protection/>
    </xf>
    <xf numFmtId="16" fontId="2" fillId="0" borderId="0" xfId="53" applyNumberFormat="1" applyFont="1" applyBorder="1" applyAlignment="1" quotePrefix="1">
      <alignment horizontal="right" vertical="center" wrapText="1"/>
      <protection/>
    </xf>
    <xf numFmtId="4" fontId="2" fillId="0" borderId="0" xfId="53" applyNumberFormat="1" applyFont="1" applyBorder="1" applyAlignment="1">
      <alignment horizontal="center" vertical="center" wrapText="1"/>
      <protection/>
    </xf>
    <xf numFmtId="4" fontId="2" fillId="0" borderId="0" xfId="53" applyNumberFormat="1" applyFont="1">
      <alignment/>
      <protection/>
    </xf>
    <xf numFmtId="0" fontId="15" fillId="0" borderId="0" xfId="53" applyFont="1" applyBorder="1">
      <alignment/>
      <protection/>
    </xf>
    <xf numFmtId="0" fontId="15" fillId="0" borderId="0" xfId="53" applyFont="1" applyFill="1" applyBorder="1">
      <alignment/>
      <protection/>
    </xf>
    <xf numFmtId="0" fontId="15" fillId="0" borderId="0" xfId="53" applyFont="1" applyBorder="1" applyAlignment="1">
      <alignment horizontal="center" vertical="top" wrapText="1"/>
      <protection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top"/>
    </xf>
    <xf numFmtId="1" fontId="15" fillId="0" borderId="0" xfId="0" applyNumberFormat="1" applyFont="1" applyFill="1" applyAlignment="1">
      <alignment horizontal="center" vertical="top"/>
    </xf>
    <xf numFmtId="1" fontId="10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justify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0" fillId="0" borderId="13" xfId="0" applyFont="1" applyBorder="1" applyAlignment="1">
      <alignment/>
    </xf>
    <xf numFmtId="1" fontId="0" fillId="0" borderId="0" xfId="0" applyNumberFormat="1" applyFont="1" applyFill="1" applyAlignment="1">
      <alignment/>
    </xf>
    <xf numFmtId="1" fontId="2" fillId="0" borderId="0" xfId="53" applyNumberFormat="1" applyFont="1" applyBorder="1" applyAlignment="1">
      <alignment horizontal="center" vertical="top" wrapText="1"/>
      <protection/>
    </xf>
    <xf numFmtId="1" fontId="2" fillId="0" borderId="0" xfId="53" applyNumberFormat="1" applyFont="1" applyBorder="1" applyAlignment="1">
      <alignment horizontal="center"/>
      <protection/>
    </xf>
    <xf numFmtId="1" fontId="2" fillId="0" borderId="0" xfId="53" applyNumberFormat="1" applyFont="1" applyBorder="1" applyAlignment="1">
      <alignment horizontal="center" vertical="center" wrapText="1"/>
      <protection/>
    </xf>
    <xf numFmtId="1" fontId="2" fillId="0" borderId="0" xfId="53" applyNumberFormat="1" applyFont="1" applyAlignment="1">
      <alignment horizontal="center"/>
      <protection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10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1" fontId="10" fillId="0" borderId="12" xfId="0" applyNumberFormat="1" applyFont="1" applyBorder="1" applyAlignment="1">
      <alignment horizontal="center" vertical="top" wrapText="1"/>
    </xf>
    <xf numFmtId="3" fontId="10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0" fillId="0" borderId="12" xfId="0" applyNumberFormat="1" applyFont="1" applyFill="1" applyBorder="1" applyAlignment="1">
      <alignment horizontal="justify" vertical="top" wrapText="1"/>
    </xf>
    <xf numFmtId="3" fontId="10" fillId="0" borderId="12" xfId="0" applyNumberFormat="1" applyFont="1" applyFill="1" applyBorder="1" applyAlignment="1">
      <alignment horizontal="right" vertical="top" wrapText="1"/>
    </xf>
    <xf numFmtId="0" fontId="10" fillId="0" borderId="12" xfId="0" applyFont="1" applyBorder="1" applyAlignment="1">
      <alignment horizontal="right" wrapText="1"/>
    </xf>
    <xf numFmtId="0" fontId="10" fillId="0" borderId="16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right"/>
    </xf>
    <xf numFmtId="0" fontId="11" fillId="0" borderId="0" xfId="0" applyFont="1" applyAlignment="1">
      <alignment horizontal="justify"/>
    </xf>
    <xf numFmtId="0" fontId="37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37" fillId="0" borderId="0" xfId="0" applyFont="1" applyBorder="1" applyAlignment="1">
      <alignment horizontal="justify" vertical="top" wrapText="1"/>
    </xf>
    <xf numFmtId="0" fontId="37" fillId="0" borderId="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3" fontId="10" fillId="0" borderId="22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3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2" xfId="0" applyFont="1" applyBorder="1" applyAlignment="1">
      <alignment wrapText="1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12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/>
    </xf>
    <xf numFmtId="1" fontId="10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wrapText="1"/>
    </xf>
    <xf numFmtId="3" fontId="10" fillId="0" borderId="20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right" vertical="top" wrapText="1"/>
    </xf>
    <xf numFmtId="0" fontId="10" fillId="0" borderId="12" xfId="0" applyFont="1" applyFill="1" applyBorder="1" applyAlignment="1">
      <alignment wrapText="1"/>
    </xf>
    <xf numFmtId="0" fontId="10" fillId="0" borderId="24" xfId="0" applyFont="1" applyBorder="1" applyAlignment="1">
      <alignment horizontal="left" wrapText="1"/>
    </xf>
    <xf numFmtId="0" fontId="10" fillId="0" borderId="23" xfId="0" applyFont="1" applyBorder="1" applyAlignment="1">
      <alignment horizontal="right" vertical="top" wrapText="1"/>
    </xf>
    <xf numFmtId="0" fontId="11" fillId="0" borderId="24" xfId="0" applyFont="1" applyBorder="1" applyAlignment="1">
      <alignment horizontal="left" wrapText="1"/>
    </xf>
    <xf numFmtId="0" fontId="11" fillId="0" borderId="12" xfId="0" applyFont="1" applyFill="1" applyBorder="1" applyAlignment="1">
      <alignment wrapText="1"/>
    </xf>
    <xf numFmtId="3" fontId="11" fillId="0" borderId="16" xfId="0" applyNumberFormat="1" applyFont="1" applyBorder="1" applyAlignment="1">
      <alignment horizontal="center" vertical="top" wrapText="1"/>
    </xf>
    <xf numFmtId="3" fontId="11" fillId="0" borderId="22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0" fillId="0" borderId="0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justify" vertical="top" wrapText="1"/>
    </xf>
    <xf numFmtId="4" fontId="10" fillId="0" borderId="12" xfId="0" applyNumberFormat="1" applyFont="1" applyBorder="1" applyAlignment="1">
      <alignment horizontal="right" vertical="top" wrapText="1"/>
    </xf>
    <xf numFmtId="0" fontId="11" fillId="0" borderId="16" xfId="0" applyFont="1" applyBorder="1" applyAlignment="1">
      <alignment horizontal="left" vertical="top" wrapText="1"/>
    </xf>
    <xf numFmtId="43" fontId="10" fillId="0" borderId="22" xfId="0" applyNumberFormat="1" applyFont="1" applyFill="1" applyBorder="1" applyAlignment="1">
      <alignment horizontal="right" vertical="top" wrapText="1"/>
    </xf>
    <xf numFmtId="0" fontId="10" fillId="0" borderId="13" xfId="0" applyFont="1" applyBorder="1" applyAlignment="1">
      <alignment/>
    </xf>
    <xf numFmtId="0" fontId="11" fillId="0" borderId="24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 horizontal="justify" wrapText="1"/>
    </xf>
    <xf numFmtId="0" fontId="10" fillId="0" borderId="10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justify"/>
    </xf>
    <xf numFmtId="0" fontId="11" fillId="0" borderId="0" xfId="0" applyFont="1" applyFill="1" applyAlignment="1">
      <alignment horizontal="justify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justify" wrapText="1"/>
    </xf>
    <xf numFmtId="0" fontId="37" fillId="0" borderId="12" xfId="0" applyFont="1" applyFill="1" applyBorder="1" applyAlignment="1">
      <alignment/>
    </xf>
    <xf numFmtId="0" fontId="37" fillId="0" borderId="11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justify" wrapText="1"/>
    </xf>
    <xf numFmtId="0" fontId="10" fillId="0" borderId="12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justify" wrapText="1"/>
    </xf>
    <xf numFmtId="0" fontId="10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0" fontId="10" fillId="0" borderId="0" xfId="0" applyFont="1" applyAlignment="1">
      <alignment horizontal="justify" vertical="top"/>
    </xf>
    <xf numFmtId="0" fontId="10" fillId="0" borderId="22" xfId="0" applyFont="1" applyBorder="1" applyAlignment="1">
      <alignment horizontal="center"/>
    </xf>
    <xf numFmtId="0" fontId="37" fillId="0" borderId="12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5" xfId="0" applyFont="1" applyBorder="1" applyAlignment="1">
      <alignment horizontal="right" wrapText="1"/>
    </xf>
    <xf numFmtId="0" fontId="10" fillId="0" borderId="25" xfId="0" applyFont="1" applyBorder="1" applyAlignment="1">
      <alignment horizontal="right" wrapText="1"/>
    </xf>
    <xf numFmtId="0" fontId="10" fillId="0" borderId="2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5" xfId="0" applyFont="1" applyBorder="1" applyAlignment="1">
      <alignment/>
    </xf>
    <xf numFmtId="43" fontId="10" fillId="0" borderId="22" xfId="0" applyNumberFormat="1" applyFont="1" applyFill="1" applyBorder="1" applyAlignment="1">
      <alignment horizontal="right" wrapText="1"/>
    </xf>
    <xf numFmtId="0" fontId="10" fillId="0" borderId="19" xfId="0" applyFont="1" applyFill="1" applyBorder="1" applyAlignment="1">
      <alignment/>
    </xf>
    <xf numFmtId="0" fontId="10" fillId="0" borderId="23" xfId="0" applyFont="1" applyFill="1" applyBorder="1" applyAlignment="1">
      <alignment horizontal="right" vertical="top" wrapText="1"/>
    </xf>
    <xf numFmtId="0" fontId="10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right" wrapText="1"/>
    </xf>
    <xf numFmtId="0" fontId="10" fillId="0" borderId="12" xfId="0" applyFont="1" applyBorder="1" applyAlignment="1">
      <alignment horizontal="justify" wrapText="1"/>
    </xf>
    <xf numFmtId="0" fontId="10" fillId="0" borderId="15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justify" wrapText="1"/>
    </xf>
    <xf numFmtId="0" fontId="10" fillId="0" borderId="23" xfId="0" applyFont="1" applyBorder="1" applyAlignment="1">
      <alignment horizontal="right" wrapText="1"/>
    </xf>
    <xf numFmtId="4" fontId="0" fillId="0" borderId="17" xfId="53" applyNumberFormat="1" applyFont="1" applyBorder="1" applyAlignment="1">
      <alignment horizontal="center" vertical="top" wrapText="1"/>
      <protection/>
    </xf>
    <xf numFmtId="4" fontId="0" fillId="0" borderId="0" xfId="53" applyNumberFormat="1" applyFont="1" applyBorder="1" applyAlignment="1">
      <alignment horizontal="center" vertical="top" wrapText="1"/>
      <protection/>
    </xf>
    <xf numFmtId="0" fontId="15" fillId="0" borderId="17" xfId="53" applyFont="1" applyFill="1" applyBorder="1" applyAlignment="1">
      <alignment horizontal="justify" vertical="top"/>
      <protection/>
    </xf>
    <xf numFmtId="0" fontId="15" fillId="0" borderId="0" xfId="53" applyFont="1" applyBorder="1" applyAlignment="1" quotePrefix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justify" vertical="top"/>
      <protection/>
    </xf>
    <xf numFmtId="0" fontId="6" fillId="0" borderId="0" xfId="53" applyFont="1" applyBorder="1" applyAlignment="1">
      <alignment horizontal="center" vertical="center" wrapText="1"/>
      <protection/>
    </xf>
    <xf numFmtId="1" fontId="10" fillId="0" borderId="0" xfId="53" applyNumberFormat="1" applyFont="1" applyAlignment="1">
      <alignment horizontal="center"/>
      <protection/>
    </xf>
    <xf numFmtId="0" fontId="10" fillId="0" borderId="0" xfId="53" applyFont="1" applyAlignment="1">
      <alignment horizontal="left"/>
      <protection/>
    </xf>
    <xf numFmtId="0" fontId="10" fillId="0" borderId="0" xfId="53" applyFont="1" applyAlignment="1">
      <alignment horizontal="justify"/>
      <protection/>
    </xf>
    <xf numFmtId="0" fontId="10" fillId="0" borderId="0" xfId="53" applyFont="1" applyBorder="1">
      <alignment/>
      <protection/>
    </xf>
    <xf numFmtId="1" fontId="11" fillId="0" borderId="0" xfId="53" applyNumberFormat="1" applyFont="1" applyAlignment="1">
      <alignment horizontal="center"/>
      <protection/>
    </xf>
    <xf numFmtId="0" fontId="10" fillId="0" borderId="0" xfId="53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wrapText="1"/>
      <protection/>
    </xf>
    <xf numFmtId="1" fontId="6" fillId="0" borderId="12" xfId="53" applyNumberFormat="1" applyFont="1" applyBorder="1" applyAlignment="1">
      <alignment horizontal="center" wrapText="1"/>
      <protection/>
    </xf>
    <xf numFmtId="0" fontId="6" fillId="0" borderId="0" xfId="53" applyFont="1" applyBorder="1" applyAlignment="1">
      <alignment horizontal="justify" vertical="top" wrapText="1"/>
      <protection/>
    </xf>
    <xf numFmtId="0" fontId="6" fillId="0" borderId="0" xfId="53" applyFont="1" applyBorder="1" applyAlignment="1">
      <alignment horizontal="center" vertical="top" wrapText="1"/>
      <protection/>
    </xf>
    <xf numFmtId="1" fontId="6" fillId="0" borderId="0" xfId="53" applyNumberFormat="1" applyFont="1" applyBorder="1" applyAlignment="1">
      <alignment horizontal="center" vertical="top" wrapText="1"/>
      <protection/>
    </xf>
    <xf numFmtId="4" fontId="6" fillId="0" borderId="0" xfId="53" applyNumberFormat="1" applyFont="1" applyBorder="1" applyAlignment="1">
      <alignment horizontal="center" vertical="top" wrapText="1"/>
      <protection/>
    </xf>
    <xf numFmtId="0" fontId="6" fillId="0" borderId="0" xfId="53" applyFont="1" applyBorder="1" applyAlignment="1">
      <alignment horizontal="left"/>
      <protection/>
    </xf>
    <xf numFmtId="0" fontId="6" fillId="0" borderId="0" xfId="53" applyFont="1" applyBorder="1">
      <alignment/>
      <protection/>
    </xf>
    <xf numFmtId="1" fontId="6" fillId="0" borderId="0" xfId="53" applyNumberFormat="1" applyFont="1" applyBorder="1" applyAlignment="1">
      <alignment horizontal="center"/>
      <protection/>
    </xf>
    <xf numFmtId="4" fontId="6" fillId="0" borderId="0" xfId="53" applyNumberFormat="1" applyFont="1" applyBorder="1">
      <alignment/>
      <protection/>
    </xf>
    <xf numFmtId="1" fontId="6" fillId="0" borderId="0" xfId="53" applyNumberFormat="1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left" vertical="top" wrapText="1" indent="4"/>
      <protection/>
    </xf>
    <xf numFmtId="0" fontId="6" fillId="0" borderId="0" xfId="53" applyFont="1" applyBorder="1" applyAlignment="1">
      <alignment horizontal="left" vertical="top" wrapText="1"/>
      <protection/>
    </xf>
    <xf numFmtId="0" fontId="10" fillId="0" borderId="12" xfId="0" applyFont="1" applyBorder="1" applyAlignment="1">
      <alignment horizontal="justify" vertical="center" wrapText="1"/>
    </xf>
    <xf numFmtId="0" fontId="15" fillId="0" borderId="12" xfId="53" applyNumberFormat="1" applyFont="1" applyBorder="1" applyAlignment="1">
      <alignment horizontal="center" wrapText="1"/>
      <protection/>
    </xf>
    <xf numFmtId="0" fontId="11" fillId="0" borderId="12" xfId="53" applyFont="1" applyBorder="1" applyAlignment="1">
      <alignment horizontal="left" wrapText="1"/>
      <protection/>
    </xf>
    <xf numFmtId="0" fontId="10" fillId="0" borderId="12" xfId="53" applyFont="1" applyBorder="1" applyAlignment="1">
      <alignment horizontal="center" wrapText="1"/>
      <protection/>
    </xf>
    <xf numFmtId="4" fontId="10" fillId="0" borderId="12" xfId="53" applyNumberFormat="1" applyFont="1" applyBorder="1" applyAlignment="1">
      <alignment horizontal="right" wrapText="1"/>
      <protection/>
    </xf>
    <xf numFmtId="0" fontId="10" fillId="0" borderId="12" xfId="53" applyFont="1" applyBorder="1" applyAlignment="1">
      <alignment horizontal="left" wrapText="1"/>
      <protection/>
    </xf>
    <xf numFmtId="0" fontId="6" fillId="0" borderId="12" xfId="0" applyFont="1" applyFill="1" applyBorder="1" applyAlignment="1">
      <alignment horizontal="center" wrapText="1"/>
    </xf>
    <xf numFmtId="1" fontId="10" fillId="0" borderId="12" xfId="53" applyNumberFormat="1" applyFont="1" applyFill="1" applyBorder="1" applyAlignment="1">
      <alignment horizontal="center"/>
      <protection/>
    </xf>
    <xf numFmtId="0" fontId="10" fillId="0" borderId="12" xfId="53" applyNumberFormat="1" applyFont="1" applyBorder="1" applyAlignment="1">
      <alignment horizontal="center" wrapText="1"/>
      <protection/>
    </xf>
    <xf numFmtId="0" fontId="15" fillId="0" borderId="20" xfId="53" applyNumberFormat="1" applyFont="1" applyBorder="1" applyAlignment="1">
      <alignment horizontal="center" wrapText="1"/>
      <protection/>
    </xf>
    <xf numFmtId="0" fontId="11" fillId="0" borderId="20" xfId="53" applyFont="1" applyBorder="1" applyAlignment="1">
      <alignment horizontal="left" wrapText="1"/>
      <protection/>
    </xf>
    <xf numFmtId="0" fontId="10" fillId="0" borderId="20" xfId="53" applyNumberFormat="1" applyFont="1" applyBorder="1" applyAlignment="1">
      <alignment horizontal="center" wrapText="1"/>
      <protection/>
    </xf>
    <xf numFmtId="1" fontId="10" fillId="0" borderId="20" xfId="53" applyNumberFormat="1" applyFont="1" applyFill="1" applyBorder="1" applyAlignment="1">
      <alignment horizontal="center"/>
      <protection/>
    </xf>
    <xf numFmtId="0" fontId="37" fillId="0" borderId="12" xfId="53" applyFont="1" applyBorder="1" applyAlignment="1">
      <alignment horizontal="left" wrapText="1"/>
      <protection/>
    </xf>
    <xf numFmtId="0" fontId="10" fillId="0" borderId="23" xfId="53" applyFont="1" applyBorder="1" applyAlignment="1">
      <alignment horizontal="left" wrapText="1"/>
      <protection/>
    </xf>
    <xf numFmtId="0" fontId="10" fillId="0" borderId="23" xfId="53" applyNumberFormat="1" applyFont="1" applyBorder="1" applyAlignment="1">
      <alignment horizontal="center" wrapText="1"/>
      <protection/>
    </xf>
    <xf numFmtId="1" fontId="10" fillId="0" borderId="23" xfId="53" applyNumberFormat="1" applyFont="1" applyFill="1" applyBorder="1" applyAlignment="1">
      <alignment horizontal="center"/>
      <protection/>
    </xf>
    <xf numFmtId="0" fontId="15" fillId="0" borderId="18" xfId="53" applyNumberFormat="1" applyFont="1" applyBorder="1" applyAlignment="1">
      <alignment horizontal="center" wrapText="1"/>
      <protection/>
    </xf>
    <xf numFmtId="0" fontId="10" fillId="0" borderId="18" xfId="53" applyFont="1" applyBorder="1" applyAlignment="1">
      <alignment horizontal="left" wrapText="1"/>
      <protection/>
    </xf>
    <xf numFmtId="0" fontId="10" fillId="0" borderId="20" xfId="53" applyFont="1" applyBorder="1" applyAlignment="1">
      <alignment horizontal="left" wrapText="1"/>
      <protection/>
    </xf>
    <xf numFmtId="0" fontId="10" fillId="0" borderId="18" xfId="53" applyNumberFormat="1" applyFont="1" applyBorder="1" applyAlignment="1">
      <alignment horizontal="center" wrapText="1"/>
      <protection/>
    </xf>
    <xf numFmtId="0" fontId="10" fillId="0" borderId="12" xfId="53" applyNumberFormat="1" applyFont="1" applyBorder="1" applyAlignment="1">
      <alignment horizontal="center" wrapText="1"/>
      <protection/>
    </xf>
    <xf numFmtId="0" fontId="10" fillId="0" borderId="0" xfId="53" applyFont="1" applyAlignment="1">
      <alignment horizontal="left" vertical="top" wrapText="1"/>
      <protection/>
    </xf>
    <xf numFmtId="4" fontId="10" fillId="0" borderId="23" xfId="53" applyNumberFormat="1" applyFont="1" applyBorder="1" applyAlignment="1">
      <alignment horizontal="right" wrapText="1"/>
      <protection/>
    </xf>
    <xf numFmtId="4" fontId="6" fillId="0" borderId="22" xfId="53" applyNumberFormat="1" applyFont="1" applyBorder="1" applyAlignment="1">
      <alignment horizontal="center" vertical="top" wrapText="1"/>
      <protection/>
    </xf>
    <xf numFmtId="0" fontId="14" fillId="0" borderId="0" xfId="53" applyFont="1" applyBorder="1" applyAlignment="1">
      <alignment vertical="center"/>
      <protection/>
    </xf>
    <xf numFmtId="0" fontId="10" fillId="0" borderId="0" xfId="53" applyFont="1" applyBorder="1" applyAlignment="1">
      <alignment horizontal="left" vertical="center"/>
      <protection/>
    </xf>
    <xf numFmtId="0" fontId="11" fillId="0" borderId="0" xfId="53" applyFont="1" applyBorder="1" applyAlignment="1">
      <alignment horizontal="justify"/>
      <protection/>
    </xf>
    <xf numFmtId="1" fontId="10" fillId="0" borderId="0" xfId="53" applyNumberFormat="1" applyFont="1" applyBorder="1" applyAlignment="1">
      <alignment horizontal="center"/>
      <protection/>
    </xf>
    <xf numFmtId="4" fontId="10" fillId="0" borderId="0" xfId="53" applyNumberFormat="1" applyFont="1" applyBorder="1">
      <alignment/>
      <protection/>
    </xf>
    <xf numFmtId="4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23" xfId="0" applyFont="1" applyBorder="1" applyAlignment="1">
      <alignment/>
    </xf>
    <xf numFmtId="0" fontId="10" fillId="0" borderId="19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8" xfId="0" applyFont="1" applyBorder="1" applyAlignment="1">
      <alignment horizontal="left" wrapText="1"/>
    </xf>
    <xf numFmtId="3" fontId="10" fillId="0" borderId="22" xfId="0" applyNumberFormat="1" applyFont="1" applyBorder="1" applyAlignment="1">
      <alignment horizontal="center" wrapText="1"/>
    </xf>
    <xf numFmtId="0" fontId="2" fillId="0" borderId="16" xfId="53" applyFont="1" applyBorder="1" applyAlignment="1">
      <alignment horizontal="center" vertical="top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justify" vertical="top" wrapText="1"/>
      <protection/>
    </xf>
    <xf numFmtId="0" fontId="6" fillId="0" borderId="11" xfId="53" applyFont="1" applyBorder="1" applyAlignment="1">
      <alignment horizontal="center" vertical="top" wrapText="1"/>
      <protection/>
    </xf>
    <xf numFmtId="1" fontId="6" fillId="0" borderId="11" xfId="53" applyNumberFormat="1" applyFont="1" applyBorder="1" applyAlignment="1">
      <alignment horizontal="center" vertical="top" wrapText="1"/>
      <protection/>
    </xf>
    <xf numFmtId="0" fontId="6" fillId="0" borderId="26" xfId="53" applyFont="1" applyBorder="1" applyAlignment="1">
      <alignment horizontal="center" vertical="top" wrapText="1"/>
      <protection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justify"/>
    </xf>
    <xf numFmtId="4" fontId="10" fillId="0" borderId="0" xfId="0" applyNumberFormat="1" applyFont="1" applyBorder="1" applyAlignment="1">
      <alignment/>
    </xf>
    <xf numFmtId="4" fontId="5" fillId="0" borderId="17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1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10" fillId="0" borderId="0" xfId="0" applyFont="1" applyFill="1" applyBorder="1" applyAlignment="1">
      <alignment horizontal="justify" vertical="top"/>
    </xf>
    <xf numFmtId="3" fontId="10" fillId="0" borderId="0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 horizontal="justify" vertical="justify"/>
    </xf>
    <xf numFmtId="4" fontId="10" fillId="0" borderId="13" xfId="0" applyNumberFormat="1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wrapText="1"/>
    </xf>
    <xf numFmtId="0" fontId="10" fillId="0" borderId="20" xfId="0" applyFont="1" applyBorder="1" applyAlignment="1">
      <alignment horizontal="justify"/>
    </xf>
    <xf numFmtId="0" fontId="10" fillId="0" borderId="13" xfId="0" applyFont="1" applyFill="1" applyBorder="1" applyAlignment="1">
      <alignment horizontal="center" wrapText="1"/>
    </xf>
    <xf numFmtId="1" fontId="10" fillId="0" borderId="20" xfId="0" applyNumberFormat="1" applyFont="1" applyBorder="1" applyAlignment="1">
      <alignment horizontal="center" wrapText="1"/>
    </xf>
    <xf numFmtId="3" fontId="10" fillId="0" borderId="21" xfId="0" applyNumberFormat="1" applyFont="1" applyBorder="1" applyAlignment="1">
      <alignment horizontal="center" wrapText="1"/>
    </xf>
    <xf numFmtId="3" fontId="10" fillId="0" borderId="20" xfId="0" applyNumberFormat="1" applyFont="1" applyBorder="1" applyAlignment="1">
      <alignment horizontal="right" wrapText="1"/>
    </xf>
    <xf numFmtId="0" fontId="10" fillId="0" borderId="12" xfId="0" applyNumberFormat="1" applyFont="1" applyBorder="1" applyAlignment="1" quotePrefix="1">
      <alignment horizontal="center" wrapText="1"/>
    </xf>
    <xf numFmtId="0" fontId="10" fillId="0" borderId="12" xfId="0" applyFont="1" applyBorder="1" applyAlignment="1">
      <alignment horizontal="justify"/>
    </xf>
    <xf numFmtId="1" fontId="10" fillId="0" borderId="12" xfId="0" applyNumberFormat="1" applyFont="1" applyBorder="1" applyAlignment="1">
      <alignment horizontal="center" wrapText="1"/>
    </xf>
    <xf numFmtId="3" fontId="10" fillId="0" borderId="12" xfId="0" applyNumberFormat="1" applyFont="1" applyBorder="1" applyAlignment="1">
      <alignment horizontal="center" wrapText="1"/>
    </xf>
    <xf numFmtId="3" fontId="10" fillId="0" borderId="12" xfId="0" applyNumberFormat="1" applyFont="1" applyBorder="1" applyAlignment="1">
      <alignment horizontal="right" wrapText="1"/>
    </xf>
    <xf numFmtId="0" fontId="10" fillId="0" borderId="12" xfId="0" applyNumberFormat="1" applyFont="1" applyBorder="1" applyAlignment="1">
      <alignment horizontal="center" wrapText="1"/>
    </xf>
    <xf numFmtId="0" fontId="10" fillId="0" borderId="16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/>
    </xf>
    <xf numFmtId="4" fontId="10" fillId="0" borderId="12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justify"/>
    </xf>
    <xf numFmtId="0" fontId="10" fillId="0" borderId="16" xfId="0" applyFont="1" applyBorder="1" applyAlignment="1">
      <alignment horizontal="left" wrapText="1" indent="2"/>
    </xf>
    <xf numFmtId="0" fontId="10" fillId="0" borderId="12" xfId="0" applyFont="1" applyBorder="1" applyAlignment="1">
      <alignment horizontal="left" wrapText="1" indent="2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vertical="top"/>
    </xf>
    <xf numFmtId="1" fontId="10" fillId="0" borderId="0" xfId="0" applyNumberFormat="1" applyFont="1" applyFill="1" applyAlignment="1">
      <alignment horizontal="left"/>
    </xf>
    <xf numFmtId="1" fontId="11" fillId="0" borderId="0" xfId="0" applyNumberFormat="1" applyFont="1" applyFill="1" applyAlignment="1">
      <alignment horizontal="right"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0" fontId="10" fillId="0" borderId="15" xfId="0" applyFont="1" applyBorder="1" applyAlignment="1">
      <alignment horizontal="left" wrapText="1"/>
    </xf>
    <xf numFmtId="0" fontId="10" fillId="0" borderId="15" xfId="0" applyFont="1" applyFill="1" applyBorder="1" applyAlignment="1">
      <alignment horizontal="center" wrapText="1"/>
    </xf>
    <xf numFmtId="0" fontId="10" fillId="0" borderId="12" xfId="0" applyFont="1" applyBorder="1" applyAlignment="1" quotePrefix="1">
      <alignment horizontal="center" wrapText="1"/>
    </xf>
    <xf numFmtId="3" fontId="10" fillId="0" borderId="12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0" fontId="10" fillId="0" borderId="12" xfId="0" applyFont="1" applyFill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10" fillId="0" borderId="25" xfId="0" applyFont="1" applyBorder="1" applyAlignment="1">
      <alignment horizontal="center" wrapText="1"/>
    </xf>
    <xf numFmtId="1" fontId="10" fillId="0" borderId="12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 wrapText="1"/>
    </xf>
    <xf numFmtId="1" fontId="10" fillId="0" borderId="12" xfId="0" applyNumberFormat="1" applyFont="1" applyFill="1" applyBorder="1" applyAlignment="1" quotePrefix="1">
      <alignment horizontal="center" wrapText="1"/>
    </xf>
    <xf numFmtId="0" fontId="10" fillId="0" borderId="12" xfId="0" applyNumberFormat="1" applyFont="1" applyFill="1" applyBorder="1" applyAlignment="1" quotePrefix="1">
      <alignment horizontal="center" wrapText="1"/>
    </xf>
    <xf numFmtId="0" fontId="10" fillId="25" borderId="12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left"/>
    </xf>
    <xf numFmtId="1" fontId="10" fillId="0" borderId="17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 wrapText="1"/>
    </xf>
    <xf numFmtId="0" fontId="42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wrapText="1"/>
    </xf>
    <xf numFmtId="1" fontId="10" fillId="0" borderId="17" xfId="0" applyNumberFormat="1" applyFont="1" applyFill="1" applyBorder="1" applyAlignment="1" quotePrefix="1">
      <alignment horizontal="center" wrapText="1"/>
    </xf>
    <xf numFmtId="0" fontId="10" fillId="0" borderId="0" xfId="0" applyNumberFormat="1" applyFont="1" applyFill="1" applyBorder="1" applyAlignment="1" quotePrefix="1">
      <alignment horizontal="center" wrapText="1"/>
    </xf>
    <xf numFmtId="4" fontId="10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vertical="top"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right"/>
    </xf>
    <xf numFmtId="0" fontId="10" fillId="0" borderId="18" xfId="0" applyFont="1" applyBorder="1" applyAlignment="1">
      <alignment horizontal="justify" wrapText="1"/>
    </xf>
    <xf numFmtId="3" fontId="10" fillId="0" borderId="19" xfId="0" applyNumberFormat="1" applyFont="1" applyBorder="1" applyAlignment="1">
      <alignment horizontal="right" wrapText="1"/>
    </xf>
    <xf numFmtId="1" fontId="10" fillId="0" borderId="22" xfId="0" applyNumberFormat="1" applyFont="1" applyBorder="1" applyAlignment="1">
      <alignment horizontal="right" wrapText="1"/>
    </xf>
    <xf numFmtId="1" fontId="10" fillId="0" borderId="15" xfId="0" applyNumberFormat="1" applyFont="1" applyBorder="1" applyAlignment="1" quotePrefix="1">
      <alignment horizontal="center" wrapText="1"/>
    </xf>
    <xf numFmtId="3" fontId="10" fillId="0" borderId="15" xfId="0" applyNumberFormat="1" applyFont="1" applyFill="1" applyBorder="1" applyAlignment="1">
      <alignment horizontal="right" wrapText="1"/>
    </xf>
    <xf numFmtId="0" fontId="10" fillId="0" borderId="12" xfId="0" applyFont="1" applyBorder="1" applyAlignment="1">
      <alignment horizontal="left"/>
    </xf>
    <xf numFmtId="0" fontId="10" fillId="0" borderId="23" xfId="0" applyFont="1" applyBorder="1" applyAlignment="1">
      <alignment horizontal="justify" wrapText="1"/>
    </xf>
    <xf numFmtId="3" fontId="10" fillId="0" borderId="25" xfId="0" applyNumberFormat="1" applyFont="1" applyBorder="1" applyAlignment="1">
      <alignment horizontal="right" wrapText="1"/>
    </xf>
    <xf numFmtId="3" fontId="10" fillId="0" borderId="23" xfId="0" applyNumberFormat="1" applyFont="1" applyBorder="1" applyAlignment="1">
      <alignment horizontal="right" wrapText="1"/>
    </xf>
    <xf numFmtId="0" fontId="15" fillId="0" borderId="0" xfId="0" applyFont="1" applyFill="1" applyBorder="1" applyAlignment="1">
      <alignment horizontal="justify" vertical="top"/>
    </xf>
    <xf numFmtId="0" fontId="15" fillId="0" borderId="0" xfId="0" applyFont="1" applyAlignment="1">
      <alignment horizontal="right" vertical="top"/>
    </xf>
    <xf numFmtId="0" fontId="15" fillId="0" borderId="13" xfId="0" applyFont="1" applyBorder="1" applyAlignment="1">
      <alignment horizontal="justify" vertical="top"/>
    </xf>
    <xf numFmtId="0" fontId="15" fillId="0" borderId="13" xfId="0" applyFont="1" applyBorder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13" xfId="0" applyFont="1" applyBorder="1" applyAlignment="1">
      <alignment horizontal="justify" vertical="top"/>
    </xf>
    <xf numFmtId="0" fontId="10" fillId="0" borderId="13" xfId="0" applyFont="1" applyBorder="1" applyAlignment="1">
      <alignment horizontal="center" vertical="top"/>
    </xf>
    <xf numFmtId="0" fontId="10" fillId="0" borderId="13" xfId="0" applyFont="1" applyBorder="1" applyAlignment="1">
      <alignment horizontal="right" vertical="top"/>
    </xf>
    <xf numFmtId="0" fontId="10" fillId="0" borderId="19" xfId="0" applyFont="1" applyBorder="1" applyAlignment="1">
      <alignment horizontal="justify" wrapText="1"/>
    </xf>
    <xf numFmtId="3" fontId="10" fillId="0" borderId="19" xfId="0" applyNumberFormat="1" applyFont="1" applyBorder="1" applyAlignment="1">
      <alignment horizontal="center" wrapText="1"/>
    </xf>
    <xf numFmtId="3" fontId="15" fillId="0" borderId="18" xfId="0" applyNumberFormat="1" applyFont="1" applyBorder="1" applyAlignment="1">
      <alignment horizontal="right" wrapText="1"/>
    </xf>
    <xf numFmtId="0" fontId="10" fillId="0" borderId="19" xfId="0" applyFont="1" applyBorder="1" applyAlignment="1" quotePrefix="1">
      <alignment horizontal="center" wrapText="1"/>
    </xf>
    <xf numFmtId="0" fontId="10" fillId="0" borderId="18" xfId="0" applyFont="1" applyBorder="1" applyAlignment="1">
      <alignment horizontal="center" wrapText="1"/>
    </xf>
    <xf numFmtId="3" fontId="13" fillId="0" borderId="18" xfId="0" applyNumberFormat="1" applyFont="1" applyBorder="1" applyAlignment="1">
      <alignment horizontal="right" wrapText="1"/>
    </xf>
    <xf numFmtId="3" fontId="43" fillId="0" borderId="18" xfId="0" applyNumberFormat="1" applyFont="1" applyBorder="1" applyAlignment="1">
      <alignment horizontal="right" wrapText="1"/>
    </xf>
    <xf numFmtId="0" fontId="10" fillId="0" borderId="18" xfId="0" applyFont="1" applyFill="1" applyBorder="1" applyAlignment="1">
      <alignment horizontal="justify"/>
    </xf>
    <xf numFmtId="0" fontId="15" fillId="0" borderId="12" xfId="0" applyFont="1" applyBorder="1" applyAlignment="1">
      <alignment horizontal="justify" wrapText="1"/>
    </xf>
    <xf numFmtId="1" fontId="15" fillId="0" borderId="22" xfId="0" applyNumberFormat="1" applyFont="1" applyBorder="1" applyAlignment="1">
      <alignment horizontal="right" wrapText="1"/>
    </xf>
    <xf numFmtId="0" fontId="10" fillId="0" borderId="19" xfId="0" applyFont="1" applyBorder="1" applyAlignment="1">
      <alignment horizontal="left" wrapText="1" indent="2"/>
    </xf>
    <xf numFmtId="49" fontId="10" fillId="0" borderId="18" xfId="0" applyNumberFormat="1" applyFont="1" applyBorder="1" applyAlignment="1">
      <alignment horizontal="left" wrapText="1" indent="2"/>
    </xf>
    <xf numFmtId="0" fontId="10" fillId="0" borderId="18" xfId="0" applyFont="1" applyBorder="1" applyAlignment="1">
      <alignment horizontal="left" wrapText="1" indent="2"/>
    </xf>
    <xf numFmtId="0" fontId="10" fillId="0" borderId="18" xfId="0" applyFont="1" applyBorder="1" applyAlignment="1" quotePrefix="1">
      <alignment horizontal="left" wrapText="1" indent="2"/>
    </xf>
    <xf numFmtId="0" fontId="10" fillId="0" borderId="0" xfId="0" applyFont="1" applyFill="1" applyBorder="1" applyAlignment="1">
      <alignment horizontal="center" vertical="top" wrapText="1"/>
    </xf>
    <xf numFmtId="16" fontId="10" fillId="0" borderId="0" xfId="0" applyNumberFormat="1" applyFont="1" applyFill="1" applyBorder="1" applyAlignment="1" quotePrefix="1">
      <alignment horizontal="justify" vertical="top" wrapText="1"/>
    </xf>
    <xf numFmtId="0" fontId="10" fillId="0" borderId="12" xfId="0" applyNumberFormat="1" applyFont="1" applyFill="1" applyBorder="1" applyAlignment="1">
      <alignment horizontal="justify" wrapText="1"/>
    </xf>
    <xf numFmtId="0" fontId="10" fillId="0" borderId="12" xfId="0" applyFont="1" applyFill="1" applyBorder="1" applyAlignment="1">
      <alignment horizontal="justify"/>
    </xf>
    <xf numFmtId="0" fontId="10" fillId="0" borderId="12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justify" vertical="top"/>
    </xf>
    <xf numFmtId="0" fontId="10" fillId="0" borderId="0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justify" vertical="top"/>
    </xf>
    <xf numFmtId="0" fontId="10" fillId="0" borderId="13" xfId="0" applyFont="1" applyFill="1" applyBorder="1" applyAlignment="1">
      <alignment horizontal="center" vertical="top"/>
    </xf>
    <xf numFmtId="169" fontId="10" fillId="0" borderId="12" xfId="0" applyNumberFormat="1" applyFont="1" applyFill="1" applyBorder="1" applyAlignment="1">
      <alignment horizontal="right" vertical="top" wrapText="1"/>
    </xf>
    <xf numFmtId="4" fontId="2" fillId="0" borderId="17" xfId="0" applyNumberFormat="1" applyFont="1" applyBorder="1" applyAlignment="1">
      <alignment horizontal="center" vertical="top" wrapText="1"/>
    </xf>
    <xf numFmtId="191" fontId="2" fillId="0" borderId="17" xfId="0" applyNumberFormat="1" applyFont="1" applyFill="1" applyBorder="1" applyAlignment="1">
      <alignment horizontal="justify" vertical="top" wrapText="1"/>
    </xf>
    <xf numFmtId="191" fontId="2" fillId="24" borderId="18" xfId="0" applyNumberFormat="1" applyFont="1" applyFill="1" applyBorder="1" applyAlignment="1">
      <alignment horizontal="justify" vertical="top" wrapText="1"/>
    </xf>
    <xf numFmtId="2" fontId="2" fillId="24" borderId="18" xfId="0" applyNumberFormat="1" applyFont="1" applyFill="1" applyBorder="1" applyAlignment="1">
      <alignment horizontal="right" vertical="top" wrapText="1"/>
    </xf>
    <xf numFmtId="0" fontId="10" fillId="0" borderId="16" xfId="0" applyFont="1" applyFill="1" applyBorder="1" applyAlignment="1">
      <alignment horizontal="justify"/>
    </xf>
    <xf numFmtId="0" fontId="2" fillId="24" borderId="12" xfId="0" applyNumberFormat="1" applyFont="1" applyFill="1" applyBorder="1" applyAlignment="1">
      <alignment horizontal="justify" wrapText="1"/>
    </xf>
    <xf numFmtId="0" fontId="2" fillId="24" borderId="12" xfId="0" applyFont="1" applyFill="1" applyBorder="1" applyAlignment="1">
      <alignment horizontal="left" wrapText="1"/>
    </xf>
    <xf numFmtId="0" fontId="2" fillId="24" borderId="16" xfId="0" applyFont="1" applyFill="1" applyBorder="1" applyAlignment="1">
      <alignment horizontal="left" wrapText="1"/>
    </xf>
    <xf numFmtId="0" fontId="2" fillId="24" borderId="12" xfId="0" applyFont="1" applyFill="1" applyBorder="1" applyAlignment="1">
      <alignment horizontal="center" wrapText="1"/>
    </xf>
    <xf numFmtId="0" fontId="2" fillId="24" borderId="12" xfId="0" applyNumberFormat="1" applyFont="1" applyFill="1" applyBorder="1" applyAlignment="1">
      <alignment horizontal="center" wrapText="1"/>
    </xf>
    <xf numFmtId="3" fontId="2" fillId="24" borderId="12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justify" wrapText="1"/>
    </xf>
    <xf numFmtId="0" fontId="10" fillId="0" borderId="24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3" fontId="2" fillId="0" borderId="12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justify" vertical="top"/>
    </xf>
    <xf numFmtId="0" fontId="10" fillId="0" borderId="0" xfId="0" applyFont="1" applyFill="1" applyAlignment="1">
      <alignment horizontal="center" vertical="top"/>
    </xf>
    <xf numFmtId="169" fontId="10" fillId="0" borderId="12" xfId="0" applyNumberFormat="1" applyFont="1" applyFill="1" applyBorder="1" applyAlignment="1">
      <alignment horizontal="center" wrapText="1"/>
    </xf>
    <xf numFmtId="191" fontId="10" fillId="0" borderId="12" xfId="0" applyNumberFormat="1" applyFont="1" applyFill="1" applyBorder="1" applyAlignment="1">
      <alignment horizontal="justify" wrapText="1"/>
    </xf>
    <xf numFmtId="2" fontId="10" fillId="0" borderId="12" xfId="0" applyNumberFormat="1" applyFont="1" applyFill="1" applyBorder="1" applyAlignment="1">
      <alignment horizontal="right" wrapText="1"/>
    </xf>
    <xf numFmtId="3" fontId="10" fillId="0" borderId="12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1" fontId="10" fillId="0" borderId="10" xfId="0" applyNumberFormat="1" applyFont="1" applyFill="1" applyBorder="1" applyAlignment="1">
      <alignment horizontal="justify" vertical="top"/>
    </xf>
    <xf numFmtId="4" fontId="10" fillId="0" borderId="10" xfId="0" applyNumberFormat="1" applyFont="1" applyFill="1" applyBorder="1" applyAlignment="1">
      <alignment horizontal="justify" vertical="top"/>
    </xf>
    <xf numFmtId="0" fontId="10" fillId="0" borderId="0" xfId="0" applyFont="1" applyBorder="1" applyAlignment="1">
      <alignment horizontal="center" vertical="top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center" vertical="top"/>
    </xf>
    <xf numFmtId="4" fontId="10" fillId="0" borderId="17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top" wrapText="1"/>
    </xf>
    <xf numFmtId="1" fontId="15" fillId="0" borderId="0" xfId="0" applyNumberFormat="1" applyFont="1" applyFill="1" applyBorder="1" applyAlignment="1">
      <alignment horizontal="right" vertical="top" wrapText="1"/>
    </xf>
    <xf numFmtId="3" fontId="10" fillId="0" borderId="17" xfId="0" applyNumberFormat="1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justify" wrapText="1"/>
    </xf>
    <xf numFmtId="0" fontId="10" fillId="0" borderId="12" xfId="0" applyFont="1" applyFill="1" applyBorder="1" applyAlignment="1">
      <alignment horizontal="justify" wrapText="1"/>
    </xf>
    <xf numFmtId="0" fontId="10" fillId="0" borderId="12" xfId="0" applyFont="1" applyBorder="1" applyAlignment="1">
      <alignment horizontal="justify"/>
    </xf>
    <xf numFmtId="0" fontId="10" fillId="0" borderId="12" xfId="0" applyFont="1" applyFill="1" applyBorder="1" applyAlignment="1">
      <alignment horizontal="center" wrapText="1"/>
    </xf>
    <xf numFmtId="1" fontId="10" fillId="0" borderId="12" xfId="0" applyNumberFormat="1" applyFont="1" applyFill="1" applyBorder="1" applyAlignment="1">
      <alignment horizontal="center" wrapText="1"/>
    </xf>
    <xf numFmtId="16" fontId="10" fillId="0" borderId="12" xfId="0" applyNumberFormat="1" applyFont="1" applyFill="1" applyBorder="1" applyAlignment="1" quotePrefix="1">
      <alignment horizontal="justify" wrapText="1"/>
    </xf>
    <xf numFmtId="0" fontId="10" fillId="0" borderId="12" xfId="0" applyNumberFormat="1" applyFont="1" applyFill="1" applyBorder="1" applyAlignment="1" quotePrefix="1">
      <alignment horizontal="justify" wrapText="1"/>
    </xf>
    <xf numFmtId="0" fontId="10" fillId="0" borderId="12" xfId="0" applyFont="1" applyFill="1" applyBorder="1" applyAlignment="1">
      <alignment horizontal="justify"/>
    </xf>
    <xf numFmtId="0" fontId="10" fillId="0" borderId="12" xfId="0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37" fontId="10" fillId="0" borderId="12" xfId="0" applyNumberFormat="1" applyFont="1" applyFill="1" applyBorder="1" applyAlignment="1">
      <alignment horizontal="right" wrapText="1"/>
    </xf>
    <xf numFmtId="0" fontId="10" fillId="0" borderId="12" xfId="0" applyNumberFormat="1" applyFont="1" applyFill="1" applyBorder="1" applyAlignment="1">
      <alignment horizontal="center" wrapText="1"/>
    </xf>
    <xf numFmtId="1" fontId="10" fillId="0" borderId="12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justify" wrapText="1"/>
    </xf>
    <xf numFmtId="3" fontId="10" fillId="0" borderId="12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justify" wrapText="1"/>
    </xf>
    <xf numFmtId="191" fontId="10" fillId="0" borderId="0" xfId="0" applyNumberFormat="1" applyFont="1" applyFill="1" applyBorder="1" applyAlignment="1">
      <alignment horizontal="justify" wrapText="1"/>
    </xf>
    <xf numFmtId="0" fontId="10" fillId="0" borderId="0" xfId="0" applyFont="1" applyFill="1" applyAlignment="1">
      <alignment horizontal="justify"/>
    </xf>
    <xf numFmtId="0" fontId="10" fillId="0" borderId="0" xfId="0" applyFont="1" applyFill="1" applyBorder="1" applyAlignment="1">
      <alignment horizontal="justify"/>
    </xf>
    <xf numFmtId="0" fontId="10" fillId="0" borderId="12" xfId="0" applyFont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1" fontId="10" fillId="0" borderId="23" xfId="0" applyNumberFormat="1" applyFont="1" applyFill="1" applyBorder="1" applyAlignment="1">
      <alignment horizontal="right" wrapText="1"/>
    </xf>
    <xf numFmtId="3" fontId="10" fillId="0" borderId="22" xfId="0" applyNumberFormat="1" applyFont="1" applyBorder="1" applyAlignment="1">
      <alignment horizontal="right" wrapText="1"/>
    </xf>
    <xf numFmtId="0" fontId="10" fillId="0" borderId="12" xfId="0" applyFont="1" applyFill="1" applyBorder="1" applyAlignment="1">
      <alignment horizontal="left" wrapText="1" indent="2"/>
    </xf>
    <xf numFmtId="0" fontId="10" fillId="0" borderId="12" xfId="0" applyFont="1" applyBorder="1" applyAlignment="1">
      <alignment horizontal="left" wrapText="1" indent="2"/>
    </xf>
    <xf numFmtId="0" fontId="10" fillId="0" borderId="12" xfId="53" applyFont="1" applyBorder="1" applyAlignment="1">
      <alignment horizontal="left" wrapText="1" indent="2"/>
      <protection/>
    </xf>
    <xf numFmtId="0" fontId="10" fillId="0" borderId="12" xfId="0" applyFont="1" applyBorder="1" applyAlignment="1">
      <alignment horizontal="left" indent="2"/>
    </xf>
    <xf numFmtId="0" fontId="10" fillId="0" borderId="12" xfId="53" applyNumberFormat="1" applyFont="1" applyFill="1" applyBorder="1" applyAlignment="1" quotePrefix="1">
      <alignment horizontal="justify" wrapText="1"/>
      <protection/>
    </xf>
    <xf numFmtId="0" fontId="10" fillId="0" borderId="12" xfId="53" applyFont="1" applyFill="1" applyBorder="1" applyAlignment="1">
      <alignment horizontal="justify" wrapText="1"/>
      <protection/>
    </xf>
    <xf numFmtId="0" fontId="10" fillId="0" borderId="12" xfId="53" applyFont="1" applyBorder="1" applyAlignment="1">
      <alignment horizontal="justify"/>
      <protection/>
    </xf>
    <xf numFmtId="0" fontId="10" fillId="0" borderId="12" xfId="53" applyFont="1" applyFill="1" applyBorder="1" applyAlignment="1">
      <alignment horizontal="center" wrapText="1"/>
      <protection/>
    </xf>
    <xf numFmtId="1" fontId="10" fillId="0" borderId="12" xfId="53" applyNumberFormat="1" applyFont="1" applyFill="1" applyBorder="1" applyAlignment="1">
      <alignment horizontal="center" wrapText="1"/>
      <protection/>
    </xf>
    <xf numFmtId="0" fontId="10" fillId="0" borderId="12" xfId="53" applyNumberFormat="1" applyFont="1" applyFill="1" applyBorder="1" applyAlignment="1">
      <alignment horizontal="justify" wrapText="1"/>
      <protection/>
    </xf>
    <xf numFmtId="191" fontId="10" fillId="0" borderId="12" xfId="53" applyNumberFormat="1" applyFont="1" applyFill="1" applyBorder="1" applyAlignment="1">
      <alignment horizontal="center" wrapText="1"/>
      <protection/>
    </xf>
    <xf numFmtId="16" fontId="10" fillId="0" borderId="12" xfId="53" applyNumberFormat="1" applyFont="1" applyFill="1" applyBorder="1" applyAlignment="1">
      <alignment horizontal="justify" wrapText="1"/>
      <protection/>
    </xf>
    <xf numFmtId="0" fontId="10" fillId="0" borderId="12" xfId="53" applyNumberFormat="1" applyFont="1" applyFill="1" applyBorder="1" applyAlignment="1" quotePrefix="1">
      <alignment horizontal="justify" wrapText="1"/>
      <protection/>
    </xf>
    <xf numFmtId="0" fontId="10" fillId="0" borderId="12" xfId="53" applyFont="1" applyFill="1" applyBorder="1" applyAlignment="1">
      <alignment horizontal="center" wrapText="1"/>
      <protection/>
    </xf>
    <xf numFmtId="1" fontId="10" fillId="0" borderId="12" xfId="53" applyNumberFormat="1" applyFont="1" applyFill="1" applyBorder="1" applyAlignment="1">
      <alignment horizontal="center" wrapText="1"/>
      <protection/>
    </xf>
    <xf numFmtId="0" fontId="10" fillId="0" borderId="12" xfId="53" applyFont="1" applyFill="1" applyBorder="1" applyAlignment="1">
      <alignment horizontal="left" wrapText="1" indent="2"/>
      <protection/>
    </xf>
    <xf numFmtId="0" fontId="10" fillId="0" borderId="12" xfId="53" applyFont="1" applyFill="1" applyBorder="1" applyAlignment="1">
      <alignment horizontal="left" wrapText="1" indent="2"/>
      <protection/>
    </xf>
    <xf numFmtId="0" fontId="10" fillId="0" borderId="12" xfId="53" applyFont="1" applyBorder="1" applyAlignment="1">
      <alignment horizontal="left" wrapText="1" indent="2"/>
      <protection/>
    </xf>
    <xf numFmtId="0" fontId="10" fillId="0" borderId="12" xfId="0" applyFont="1" applyFill="1" applyBorder="1" applyAlignment="1">
      <alignment horizontal="left" indent="2"/>
    </xf>
    <xf numFmtId="3" fontId="10" fillId="0" borderId="0" xfId="0" applyNumberFormat="1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justify" wrapText="1"/>
    </xf>
    <xf numFmtId="0" fontId="10" fillId="0" borderId="12" xfId="53" applyFont="1" applyFill="1" applyBorder="1" applyAlignment="1">
      <alignment horizontal="left" wrapText="1"/>
      <protection/>
    </xf>
    <xf numFmtId="0" fontId="10" fillId="0" borderId="16" xfId="0" applyFont="1" applyFill="1" applyBorder="1" applyAlignment="1">
      <alignment horizontal="justify" wrapText="1"/>
    </xf>
    <xf numFmtId="1" fontId="10" fillId="0" borderId="23" xfId="0" applyNumberFormat="1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justify" wrapText="1"/>
    </xf>
    <xf numFmtId="0" fontId="12" fillId="0" borderId="0" xfId="0" applyFont="1" applyBorder="1" applyAlignment="1">
      <alignment horizontal="justify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justify" vertical="top"/>
    </xf>
    <xf numFmtId="1" fontId="10" fillId="0" borderId="0" xfId="0" applyNumberFormat="1" applyFont="1" applyFill="1" applyBorder="1" applyAlignment="1">
      <alignment horizontal="justify" vertical="top"/>
    </xf>
    <xf numFmtId="0" fontId="11" fillId="0" borderId="0" xfId="0" applyFont="1" applyFill="1" applyBorder="1" applyAlignment="1">
      <alignment vertical="top"/>
    </xf>
    <xf numFmtId="0" fontId="12" fillId="0" borderId="0" xfId="0" applyFont="1" applyBorder="1" applyAlignment="1">
      <alignment horizontal="justify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10" fillId="0" borderId="23" xfId="0" applyNumberFormat="1" applyFont="1" applyBorder="1" applyAlignment="1">
      <alignment horizontal="left" wrapText="1"/>
    </xf>
    <xf numFmtId="0" fontId="10" fillId="0" borderId="18" xfId="0" applyNumberFormat="1" applyFont="1" applyBorder="1" applyAlignment="1">
      <alignment horizontal="left" wrapText="1"/>
    </xf>
    <xf numFmtId="0" fontId="10" fillId="0" borderId="18" xfId="0" applyNumberFormat="1" applyFont="1" applyBorder="1" applyAlignment="1" quotePrefix="1">
      <alignment horizontal="left" wrapText="1"/>
    </xf>
    <xf numFmtId="0" fontId="10" fillId="0" borderId="17" xfId="0" applyNumberFormat="1" applyFont="1" applyBorder="1" applyAlignment="1" quotePrefix="1">
      <alignment horizontal="left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53" applyFont="1" applyFill="1" applyBorder="1" applyAlignment="1">
      <alignment horizontal="justify"/>
      <protection/>
    </xf>
    <xf numFmtId="1" fontId="10" fillId="0" borderId="20" xfId="53" applyNumberFormat="1" applyFont="1" applyBorder="1" applyAlignment="1" quotePrefix="1">
      <alignment horizontal="center" wrapText="1"/>
      <protection/>
    </xf>
    <xf numFmtId="0" fontId="14" fillId="0" borderId="11" xfId="53" applyFont="1" applyBorder="1" applyAlignment="1">
      <alignment horizontal="left" vertical="center" wrapText="1"/>
      <protection/>
    </xf>
    <xf numFmtId="0" fontId="14" fillId="0" borderId="12" xfId="53" applyFont="1" applyBorder="1" applyAlignment="1">
      <alignment horizontal="left" vertical="center" wrapText="1"/>
      <protection/>
    </xf>
    <xf numFmtId="0" fontId="10" fillId="24" borderId="12" xfId="53" applyFont="1" applyFill="1" applyBorder="1" applyAlignment="1">
      <alignment horizontal="left" wrapText="1"/>
      <protection/>
    </xf>
    <xf numFmtId="0" fontId="6" fillId="0" borderId="0" xfId="0" applyFont="1" applyFill="1" applyBorder="1" applyAlignment="1">
      <alignment horizontal="left" vertical="distributed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 wrapText="1"/>
    </xf>
    <xf numFmtId="3" fontId="10" fillId="0" borderId="0" xfId="0" applyNumberFormat="1" applyFont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11" fillId="0" borderId="12" xfId="53" applyFont="1" applyBorder="1" applyAlignment="1">
      <alignment horizontal="left" wrapText="1"/>
      <protection/>
    </xf>
    <xf numFmtId="0" fontId="10" fillId="0" borderId="11" xfId="0" applyFont="1" applyBorder="1" applyAlignment="1">
      <alignment horizontal="justify" wrapText="1"/>
    </xf>
    <xf numFmtId="0" fontId="2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top" wrapText="1"/>
    </xf>
    <xf numFmtId="0" fontId="10" fillId="0" borderId="24" xfId="0" applyFont="1" applyFill="1" applyBorder="1" applyAlignment="1">
      <alignment horizontal="justify" wrapText="1"/>
    </xf>
    <xf numFmtId="0" fontId="10" fillId="0" borderId="13" xfId="0" applyFont="1" applyFill="1" applyBorder="1" applyAlignment="1">
      <alignment horizontal="justify" wrapText="1"/>
    </xf>
    <xf numFmtId="0" fontId="15" fillId="0" borderId="0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justify" wrapText="1"/>
    </xf>
    <xf numFmtId="0" fontId="10" fillId="0" borderId="11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53" applyFont="1" applyBorder="1" applyAlignment="1">
      <alignment horizontal="left" vertical="top" wrapText="1"/>
      <protection/>
    </xf>
    <xf numFmtId="0" fontId="10" fillId="0" borderId="0" xfId="53" applyFont="1" applyAlignment="1">
      <alignment horizontal="left" vertical="top" wrapText="1"/>
      <protection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11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eta\common%20(d)\&#1054;&#1058;%20&#1045;&#1051;&#1045;&#1053;&#1050;&#1048;\&#1042;&#1054;&#1056;%20&#1040;&#1082;&#1090;&#1086;&#1073;&#1077;%20&#1087;&#1086;&#1089;&#1083;&#1077;&#1076;&#1085;&#1103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L100-А"/>
      <sheetName val="BILL300-А"/>
      <sheetName val="BILL400-А"/>
      <sheetName val="BILL500-А"/>
      <sheetName val="BILL600-А"/>
      <sheetName val="BILL700-А "/>
      <sheetName val="BILL800-А"/>
      <sheetName val="BILL900"/>
      <sheetName val="BILL1000"/>
      <sheetName val="BILL1100"/>
      <sheetName val="1200 "/>
      <sheetName val="BILL1200"/>
      <sheetName val="BILL1300-А"/>
      <sheetName val="BILL 1400"/>
      <sheetName val="BILL 1500"/>
      <sheetName val="BILL 1600-ДЭУ-8 "/>
      <sheetName val="BILL1600-ДЭП"/>
      <sheetName val="DW Personnel"/>
      <sheetName val="DW material"/>
      <sheetName val="DW Equipment"/>
      <sheetName val="DW Sum"/>
      <sheetName val="Grand Total"/>
    </sheetNames>
    <sheetDataSet>
      <sheetData sheetId="0">
        <row r="2">
          <cell r="B2" t="str">
            <v>Aktobe-Martuk-RF Border (to Orenburg) road  Reconstruction Project, kм 0-102  
</v>
          </cell>
          <cell r="C2" t="str">
            <v>Проект реконструкции автомобильной дороги  «Актобе-Мартук-граница РФ (на Оренбург)», км 0-102                                            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49"/>
  <sheetViews>
    <sheetView view="pageBreakPreview" zoomScale="75" zoomScaleNormal="75" zoomScaleSheetLayoutView="75" zoomScalePageLayoutView="0" workbookViewId="0" topLeftCell="B17">
      <selection activeCell="B47" sqref="B47"/>
    </sheetView>
  </sheetViews>
  <sheetFormatPr defaultColWidth="8.8515625" defaultRowHeight="12.75"/>
  <cols>
    <col min="1" max="1" width="5.7109375" style="136" customWidth="1"/>
    <col min="2" max="2" width="55.7109375" style="136" customWidth="1"/>
    <col min="3" max="3" width="59.00390625" style="136" customWidth="1"/>
    <col min="4" max="4" width="9.00390625" style="126" customWidth="1"/>
    <col min="5" max="5" width="16.28125" style="126" customWidth="1"/>
    <col min="6" max="6" width="21.8515625" style="132" customWidth="1"/>
    <col min="7" max="7" width="20.140625" style="148" customWidth="1"/>
    <col min="8" max="8" width="13.8515625" style="128" bestFit="1" customWidth="1"/>
    <col min="9" max="9" width="10.28125" style="149" bestFit="1" customWidth="1"/>
    <col min="10" max="10" width="8.8515625" style="149" customWidth="1"/>
    <col min="11" max="12" width="8.8515625" style="128" customWidth="1"/>
    <col min="13" max="16384" width="8.8515625" style="126" customWidth="1"/>
  </cols>
  <sheetData>
    <row r="1" spans="1:10" ht="21" customHeight="1">
      <c r="A1" s="150" t="s">
        <v>708</v>
      </c>
      <c r="B1" s="151"/>
      <c r="C1" s="278" t="s">
        <v>222</v>
      </c>
      <c r="D1" s="128"/>
      <c r="E1" s="128"/>
      <c r="F1" s="152"/>
      <c r="G1" s="129"/>
      <c r="I1" s="130"/>
      <c r="J1" s="130"/>
    </row>
    <row r="2" spans="1:12" ht="36" customHeight="1">
      <c r="A2" s="131"/>
      <c r="B2" s="172" t="s">
        <v>218</v>
      </c>
      <c r="C2" s="172" t="s">
        <v>219</v>
      </c>
      <c r="D2" s="128"/>
      <c r="E2" s="128"/>
      <c r="G2" s="133"/>
      <c r="H2" s="126"/>
      <c r="I2" s="126"/>
      <c r="J2" s="126"/>
      <c r="K2" s="126"/>
      <c r="L2" s="126"/>
    </row>
    <row r="3" spans="1:8" s="128" customFormat="1" ht="15.75" customHeight="1">
      <c r="A3" s="131"/>
      <c r="B3" s="135"/>
      <c r="C3" s="136"/>
      <c r="E3" s="134"/>
      <c r="F3" s="132"/>
      <c r="G3" s="133"/>
      <c r="H3" s="763"/>
    </row>
    <row r="4" spans="1:12" s="142" customFormat="1" ht="35.25" customHeight="1">
      <c r="A4" s="137" t="s">
        <v>714</v>
      </c>
      <c r="B4" s="137" t="s">
        <v>150</v>
      </c>
      <c r="C4" s="137" t="s">
        <v>151</v>
      </c>
      <c r="D4" s="138" t="s">
        <v>152</v>
      </c>
      <c r="E4" s="138" t="s">
        <v>153</v>
      </c>
      <c r="F4" s="240" t="s">
        <v>193</v>
      </c>
      <c r="G4" s="139" t="s">
        <v>154</v>
      </c>
      <c r="H4" s="763"/>
      <c r="I4" s="140"/>
      <c r="J4" s="140"/>
      <c r="K4" s="141"/>
      <c r="L4" s="141"/>
    </row>
    <row r="5" spans="1:11" ht="24" customHeight="1">
      <c r="A5" s="137">
        <v>1</v>
      </c>
      <c r="B5" s="137" t="s">
        <v>5</v>
      </c>
      <c r="C5" s="179" t="s">
        <v>20</v>
      </c>
      <c r="D5" s="175" t="s">
        <v>207</v>
      </c>
      <c r="E5" s="180"/>
      <c r="F5" s="181"/>
      <c r="G5" s="182"/>
      <c r="H5" s="143"/>
      <c r="I5" s="144"/>
      <c r="J5" s="144"/>
      <c r="K5" s="145"/>
    </row>
    <row r="6" spans="1:10" ht="24" customHeight="1">
      <c r="A6" s="137">
        <v>2</v>
      </c>
      <c r="B6" s="137" t="s">
        <v>709</v>
      </c>
      <c r="C6" s="179" t="s">
        <v>21</v>
      </c>
      <c r="D6" s="175" t="s">
        <v>208</v>
      </c>
      <c r="E6" s="183"/>
      <c r="F6" s="184"/>
      <c r="G6" s="182"/>
      <c r="H6" s="146"/>
      <c r="I6" s="144"/>
      <c r="J6" s="144"/>
    </row>
    <row r="7" spans="1:10" ht="24" customHeight="1">
      <c r="A7" s="137">
        <v>3</v>
      </c>
      <c r="B7" s="137" t="s">
        <v>710</v>
      </c>
      <c r="C7" s="179" t="s">
        <v>22</v>
      </c>
      <c r="D7" s="175" t="s">
        <v>208</v>
      </c>
      <c r="E7" s="184"/>
      <c r="F7" s="181"/>
      <c r="G7" s="182"/>
      <c r="H7" s="146"/>
      <c r="I7" s="144"/>
      <c r="J7" s="144"/>
    </row>
    <row r="8" spans="1:10" ht="24" customHeight="1">
      <c r="A8" s="137"/>
      <c r="B8" s="137" t="s">
        <v>217</v>
      </c>
      <c r="C8" s="179" t="s">
        <v>23</v>
      </c>
      <c r="D8" s="175"/>
      <c r="E8" s="184"/>
      <c r="F8" s="185"/>
      <c r="G8" s="182"/>
      <c r="H8" s="146"/>
      <c r="I8" s="144"/>
      <c r="J8" s="144"/>
    </row>
    <row r="9" spans="1:12" s="238" customFormat="1" ht="24" customHeight="1">
      <c r="A9" s="165">
        <v>4.1</v>
      </c>
      <c r="B9" s="165" t="s">
        <v>274</v>
      </c>
      <c r="C9" s="175" t="s">
        <v>275</v>
      </c>
      <c r="D9" s="175" t="s">
        <v>208</v>
      </c>
      <c r="E9" s="188"/>
      <c r="F9" s="185"/>
      <c r="G9" s="242"/>
      <c r="H9" s="235"/>
      <c r="I9" s="243"/>
      <c r="J9" s="243"/>
      <c r="K9" s="237"/>
      <c r="L9" s="237"/>
    </row>
    <row r="10" spans="1:12" s="238" customFormat="1" ht="24" customHeight="1">
      <c r="A10" s="165">
        <v>4.2</v>
      </c>
      <c r="B10" s="165" t="s">
        <v>276</v>
      </c>
      <c r="C10" s="175" t="s">
        <v>277</v>
      </c>
      <c r="D10" s="175" t="s">
        <v>208</v>
      </c>
      <c r="E10" s="188"/>
      <c r="F10" s="185"/>
      <c r="G10" s="242"/>
      <c r="H10" s="235"/>
      <c r="I10" s="243"/>
      <c r="J10" s="243"/>
      <c r="K10" s="237"/>
      <c r="L10" s="237"/>
    </row>
    <row r="11" spans="1:12" s="238" customFormat="1" ht="24" customHeight="1">
      <c r="A11" s="165">
        <v>4.3</v>
      </c>
      <c r="B11" s="165" t="s">
        <v>278</v>
      </c>
      <c r="C11" s="175" t="s">
        <v>279</v>
      </c>
      <c r="D11" s="175" t="s">
        <v>208</v>
      </c>
      <c r="E11" s="188"/>
      <c r="F11" s="185"/>
      <c r="G11" s="242"/>
      <c r="H11" s="235"/>
      <c r="I11" s="243"/>
      <c r="J11" s="243"/>
      <c r="K11" s="237"/>
      <c r="L11" s="237"/>
    </row>
    <row r="12" spans="1:12" s="238" customFormat="1" ht="24" customHeight="1">
      <c r="A12" s="165">
        <v>4.4</v>
      </c>
      <c r="B12" s="165" t="s">
        <v>272</v>
      </c>
      <c r="C12" s="175" t="s">
        <v>271</v>
      </c>
      <c r="D12" s="175" t="s">
        <v>208</v>
      </c>
      <c r="E12" s="188"/>
      <c r="F12" s="185"/>
      <c r="G12" s="242"/>
      <c r="H12" s="235"/>
      <c r="I12" s="243"/>
      <c r="J12" s="243"/>
      <c r="K12" s="237"/>
      <c r="L12" s="237"/>
    </row>
    <row r="13" spans="1:12" s="238" customFormat="1" ht="24" customHeight="1">
      <c r="A13" s="165">
        <v>4.5</v>
      </c>
      <c r="B13" s="165" t="s">
        <v>270</v>
      </c>
      <c r="C13" s="175" t="s">
        <v>269</v>
      </c>
      <c r="D13" s="175" t="s">
        <v>208</v>
      </c>
      <c r="E13" s="188"/>
      <c r="F13" s="185"/>
      <c r="G13" s="242"/>
      <c r="H13" s="235"/>
      <c r="I13" s="243"/>
      <c r="J13" s="243"/>
      <c r="K13" s="237"/>
      <c r="L13" s="237"/>
    </row>
    <row r="14" spans="1:12" s="238" customFormat="1" ht="24" customHeight="1">
      <c r="A14" s="165">
        <v>4.6</v>
      </c>
      <c r="B14" s="241" t="s">
        <v>268</v>
      </c>
      <c r="C14" s="241" t="s">
        <v>267</v>
      </c>
      <c r="D14" s="175" t="s">
        <v>208</v>
      </c>
      <c r="E14" s="241"/>
      <c r="F14" s="185"/>
      <c r="G14" s="242"/>
      <c r="H14" s="235"/>
      <c r="I14" s="243"/>
      <c r="J14" s="243"/>
      <c r="K14" s="237"/>
      <c r="L14" s="237"/>
    </row>
    <row r="15" spans="1:10" ht="36" customHeight="1">
      <c r="A15" s="137">
        <v>5</v>
      </c>
      <c r="B15" s="137" t="s">
        <v>711</v>
      </c>
      <c r="C15" s="179" t="s">
        <v>24</v>
      </c>
      <c r="D15" s="175" t="s">
        <v>210</v>
      </c>
      <c r="E15" s="184"/>
      <c r="F15" s="181"/>
      <c r="G15" s="182"/>
      <c r="H15" s="146"/>
      <c r="I15" s="130"/>
      <c r="J15" s="144"/>
    </row>
    <row r="16" spans="1:12" s="238" customFormat="1" ht="24" customHeight="1">
      <c r="A16" s="165">
        <v>6</v>
      </c>
      <c r="B16" s="137" t="s">
        <v>715</v>
      </c>
      <c r="C16" s="179" t="s">
        <v>26</v>
      </c>
      <c r="D16" s="175" t="s">
        <v>210</v>
      </c>
      <c r="E16" s="188"/>
      <c r="F16" s="185"/>
      <c r="G16" s="239"/>
      <c r="H16" s="235"/>
      <c r="I16" s="236"/>
      <c r="J16" s="236"/>
      <c r="K16" s="237"/>
      <c r="L16" s="237"/>
    </row>
    <row r="17" spans="1:10" ht="35.25" customHeight="1">
      <c r="A17" s="137">
        <v>7</v>
      </c>
      <c r="B17" s="165" t="s">
        <v>6</v>
      </c>
      <c r="C17" s="179" t="s">
        <v>27</v>
      </c>
      <c r="D17" s="175" t="s">
        <v>210</v>
      </c>
      <c r="E17" s="184"/>
      <c r="F17" s="181"/>
      <c r="G17" s="186"/>
      <c r="H17" s="146"/>
      <c r="I17" s="130"/>
      <c r="J17" s="130"/>
    </row>
    <row r="18" spans="1:10" ht="32.25" customHeight="1">
      <c r="A18" s="137">
        <v>8</v>
      </c>
      <c r="B18" s="137" t="s">
        <v>220</v>
      </c>
      <c r="C18" s="179" t="s">
        <v>25</v>
      </c>
      <c r="D18" s="179" t="s">
        <v>692</v>
      </c>
      <c r="E18" s="184">
        <v>1</v>
      </c>
      <c r="F18" s="181"/>
      <c r="G18" s="182"/>
      <c r="H18" s="146"/>
      <c r="I18" s="130"/>
      <c r="J18" s="130"/>
    </row>
    <row r="19" spans="1:10" ht="24" customHeight="1">
      <c r="A19" s="137">
        <f>A18+1</f>
        <v>9</v>
      </c>
      <c r="B19" s="137" t="s">
        <v>712</v>
      </c>
      <c r="C19" s="179" t="s">
        <v>221</v>
      </c>
      <c r="D19" s="175" t="s">
        <v>198</v>
      </c>
      <c r="E19" s="184">
        <v>2</v>
      </c>
      <c r="F19" s="181"/>
      <c r="G19" s="182"/>
      <c r="H19" s="146"/>
      <c r="I19" s="130"/>
      <c r="J19" s="130"/>
    </row>
    <row r="20" spans="1:10" ht="24" customHeight="1">
      <c r="A20" s="137">
        <f>A19+1</f>
        <v>10</v>
      </c>
      <c r="B20" s="137" t="s">
        <v>713</v>
      </c>
      <c r="C20" s="179" t="s">
        <v>211</v>
      </c>
      <c r="D20" s="187" t="s">
        <v>209</v>
      </c>
      <c r="E20" s="184"/>
      <c r="F20" s="181"/>
      <c r="G20" s="182"/>
      <c r="H20" s="146"/>
      <c r="I20" s="130"/>
      <c r="J20" s="130"/>
    </row>
    <row r="21" spans="1:10" ht="24" customHeight="1">
      <c r="A21" s="137">
        <f>A20+1</f>
        <v>11</v>
      </c>
      <c r="B21" s="137" t="s">
        <v>212</v>
      </c>
      <c r="C21" s="179" t="s">
        <v>213</v>
      </c>
      <c r="D21" s="175" t="s">
        <v>214</v>
      </c>
      <c r="E21" s="184">
        <v>57</v>
      </c>
      <c r="F21" s="181"/>
      <c r="G21" s="182"/>
      <c r="H21" s="235"/>
      <c r="I21" s="130"/>
      <c r="J21" s="130"/>
    </row>
    <row r="22" spans="1:10" ht="24" customHeight="1">
      <c r="A22" s="137">
        <v>12</v>
      </c>
      <c r="B22" s="165" t="s">
        <v>824</v>
      </c>
      <c r="C22" s="175" t="s">
        <v>872</v>
      </c>
      <c r="D22" s="175" t="s">
        <v>210</v>
      </c>
      <c r="E22" s="184">
        <v>1</v>
      </c>
      <c r="F22" s="184"/>
      <c r="G22" s="182"/>
      <c r="H22" s="146"/>
      <c r="I22" s="130"/>
      <c r="J22" s="130"/>
    </row>
    <row r="23" spans="1:10" ht="24" customHeight="1">
      <c r="A23" s="137"/>
      <c r="B23" s="165" t="s">
        <v>826</v>
      </c>
      <c r="C23" s="175" t="s">
        <v>861</v>
      </c>
      <c r="D23" s="175"/>
      <c r="E23" s="188"/>
      <c r="F23" s="184"/>
      <c r="G23" s="182"/>
      <c r="H23" s="146"/>
      <c r="I23" s="130"/>
      <c r="J23" s="130"/>
    </row>
    <row r="24" spans="1:10" ht="24" customHeight="1">
      <c r="A24" s="137">
        <v>13</v>
      </c>
      <c r="B24" s="165" t="s">
        <v>581</v>
      </c>
      <c r="C24" s="165" t="s">
        <v>862</v>
      </c>
      <c r="D24" s="175" t="s">
        <v>198</v>
      </c>
      <c r="E24" s="188">
        <v>2</v>
      </c>
      <c r="F24" s="184"/>
      <c r="G24" s="182"/>
      <c r="H24" s="146"/>
      <c r="I24" s="130"/>
      <c r="J24" s="130"/>
    </row>
    <row r="25" spans="1:10" ht="24" customHeight="1">
      <c r="A25" s="137">
        <v>14</v>
      </c>
      <c r="B25" s="165" t="s">
        <v>582</v>
      </c>
      <c r="C25" s="165" t="s">
        <v>863</v>
      </c>
      <c r="D25" s="175" t="s">
        <v>198</v>
      </c>
      <c r="E25" s="188">
        <v>8</v>
      </c>
      <c r="F25" s="184"/>
      <c r="G25" s="182"/>
      <c r="H25" s="146"/>
      <c r="I25" s="130"/>
      <c r="J25" s="130"/>
    </row>
    <row r="26" spans="1:10" ht="24" customHeight="1">
      <c r="A26" s="137">
        <v>15</v>
      </c>
      <c r="B26" s="165" t="s">
        <v>583</v>
      </c>
      <c r="C26" s="165" t="s">
        <v>864</v>
      </c>
      <c r="D26" s="175" t="s">
        <v>198</v>
      </c>
      <c r="E26" s="188">
        <v>4</v>
      </c>
      <c r="F26" s="184"/>
      <c r="G26" s="182"/>
      <c r="H26" s="146"/>
      <c r="I26" s="130"/>
      <c r="J26" s="130"/>
    </row>
    <row r="27" spans="1:10" ht="24" customHeight="1">
      <c r="A27" s="137"/>
      <c r="B27" s="165" t="s">
        <v>825</v>
      </c>
      <c r="C27" s="165" t="s">
        <v>865</v>
      </c>
      <c r="D27" s="175"/>
      <c r="E27" s="188"/>
      <c r="F27" s="184"/>
      <c r="G27" s="182"/>
      <c r="H27" s="146"/>
      <c r="I27" s="130"/>
      <c r="J27" s="130"/>
    </row>
    <row r="28" spans="1:10" ht="24" customHeight="1">
      <c r="A28" s="137">
        <v>16</v>
      </c>
      <c r="B28" s="165" t="s">
        <v>584</v>
      </c>
      <c r="C28" s="165" t="s">
        <v>587</v>
      </c>
      <c r="D28" s="175" t="s">
        <v>198</v>
      </c>
      <c r="E28" s="188">
        <v>8</v>
      </c>
      <c r="F28" s="184"/>
      <c r="G28" s="182"/>
      <c r="H28" s="146"/>
      <c r="I28" s="130"/>
      <c r="J28" s="130"/>
    </row>
    <row r="29" spans="1:10" ht="24" customHeight="1">
      <c r="A29" s="137">
        <v>17</v>
      </c>
      <c r="B29" s="165" t="s">
        <v>585</v>
      </c>
      <c r="C29" s="165" t="s">
        <v>588</v>
      </c>
      <c r="D29" s="175" t="s">
        <v>198</v>
      </c>
      <c r="E29" s="188">
        <v>6</v>
      </c>
      <c r="F29" s="184"/>
      <c r="G29" s="182"/>
      <c r="H29" s="146"/>
      <c r="I29" s="130"/>
      <c r="J29" s="130"/>
    </row>
    <row r="30" spans="1:10" ht="24" customHeight="1">
      <c r="A30" s="137">
        <v>18</v>
      </c>
      <c r="B30" s="165" t="s">
        <v>586</v>
      </c>
      <c r="C30" s="165" t="s">
        <v>589</v>
      </c>
      <c r="D30" s="175" t="s">
        <v>198</v>
      </c>
      <c r="E30" s="188">
        <v>2</v>
      </c>
      <c r="F30" s="184"/>
      <c r="G30" s="182"/>
      <c r="H30" s="146"/>
      <c r="I30" s="130"/>
      <c r="J30" s="130"/>
    </row>
    <row r="31" spans="1:10" ht="24" customHeight="1">
      <c r="A31" s="137"/>
      <c r="B31" s="165" t="s">
        <v>827</v>
      </c>
      <c r="C31" s="165" t="s">
        <v>866</v>
      </c>
      <c r="D31" s="175"/>
      <c r="E31" s="188"/>
      <c r="F31" s="296"/>
      <c r="G31" s="182"/>
      <c r="H31" s="146"/>
      <c r="I31" s="130"/>
      <c r="J31" s="130"/>
    </row>
    <row r="32" spans="1:10" ht="24" customHeight="1">
      <c r="A32" s="137">
        <v>19</v>
      </c>
      <c r="B32" s="165" t="s">
        <v>584</v>
      </c>
      <c r="C32" s="165" t="s">
        <v>587</v>
      </c>
      <c r="D32" s="175" t="s">
        <v>591</v>
      </c>
      <c r="E32" s="188">
        <v>120</v>
      </c>
      <c r="F32" s="296"/>
      <c r="G32" s="182"/>
      <c r="H32" s="146"/>
      <c r="I32" s="130"/>
      <c r="J32" s="130"/>
    </row>
    <row r="33" spans="1:10" ht="24" customHeight="1">
      <c r="A33" s="137">
        <v>20</v>
      </c>
      <c r="B33" s="165" t="s">
        <v>585</v>
      </c>
      <c r="C33" s="165" t="s">
        <v>588</v>
      </c>
      <c r="D33" s="175" t="s">
        <v>591</v>
      </c>
      <c r="E33" s="188">
        <v>312</v>
      </c>
      <c r="F33" s="296"/>
      <c r="G33" s="182"/>
      <c r="H33" s="146"/>
      <c r="I33" s="130"/>
      <c r="J33" s="130"/>
    </row>
    <row r="34" spans="1:10" ht="24" customHeight="1">
      <c r="A34" s="137">
        <v>21</v>
      </c>
      <c r="B34" s="165" t="s">
        <v>586</v>
      </c>
      <c r="C34" s="165" t="s">
        <v>589</v>
      </c>
      <c r="D34" s="175" t="s">
        <v>591</v>
      </c>
      <c r="E34" s="188">
        <v>192</v>
      </c>
      <c r="F34" s="296"/>
      <c r="G34" s="182"/>
      <c r="H34" s="146"/>
      <c r="I34" s="130"/>
      <c r="J34" s="130"/>
    </row>
    <row r="35" spans="1:10" ht="24" customHeight="1">
      <c r="A35" s="137"/>
      <c r="B35" s="165" t="s">
        <v>590</v>
      </c>
      <c r="C35" s="165" t="s">
        <v>867</v>
      </c>
      <c r="D35" s="175"/>
      <c r="E35" s="188"/>
      <c r="F35" s="296"/>
      <c r="G35" s="182"/>
      <c r="H35" s="146"/>
      <c r="I35" s="130"/>
      <c r="J35" s="130"/>
    </row>
    <row r="36" spans="1:10" ht="24" customHeight="1">
      <c r="A36" s="137">
        <v>22</v>
      </c>
      <c r="B36" s="165" t="s">
        <v>584</v>
      </c>
      <c r="C36" s="165" t="s">
        <v>587</v>
      </c>
      <c r="D36" s="175" t="s">
        <v>591</v>
      </c>
      <c r="E36" s="188">
        <v>312</v>
      </c>
      <c r="F36" s="296"/>
      <c r="G36" s="182"/>
      <c r="H36" s="146"/>
      <c r="I36" s="130"/>
      <c r="J36" s="130"/>
    </row>
    <row r="37" spans="1:10" ht="24" customHeight="1">
      <c r="A37" s="137">
        <v>23</v>
      </c>
      <c r="B37" s="165" t="s">
        <v>585</v>
      </c>
      <c r="C37" s="165" t="s">
        <v>588</v>
      </c>
      <c r="D37" s="175" t="s">
        <v>591</v>
      </c>
      <c r="E37" s="188">
        <v>236</v>
      </c>
      <c r="F37" s="296"/>
      <c r="G37" s="182"/>
      <c r="H37" s="146"/>
      <c r="I37" s="130"/>
      <c r="J37" s="130"/>
    </row>
    <row r="38" spans="1:10" ht="24" customHeight="1">
      <c r="A38" s="137">
        <v>24</v>
      </c>
      <c r="B38" s="165" t="s">
        <v>586</v>
      </c>
      <c r="C38" s="165" t="s">
        <v>589</v>
      </c>
      <c r="D38" s="175" t="s">
        <v>591</v>
      </c>
      <c r="E38" s="188">
        <v>96</v>
      </c>
      <c r="F38" s="296"/>
      <c r="G38" s="182"/>
      <c r="H38" s="146"/>
      <c r="I38" s="130"/>
      <c r="J38" s="130"/>
    </row>
    <row r="39" spans="1:10" ht="24" customHeight="1">
      <c r="A39" s="137">
        <v>25</v>
      </c>
      <c r="B39" s="165" t="s">
        <v>828</v>
      </c>
      <c r="C39" s="165" t="s">
        <v>869</v>
      </c>
      <c r="D39" s="175" t="s">
        <v>210</v>
      </c>
      <c r="E39" s="188"/>
      <c r="F39" s="184"/>
      <c r="G39" s="182"/>
      <c r="H39" s="146"/>
      <c r="I39" s="130"/>
      <c r="J39" s="130"/>
    </row>
    <row r="40" spans="1:10" ht="24" customHeight="1">
      <c r="A40" s="137">
        <v>26</v>
      </c>
      <c r="B40" s="165" t="s">
        <v>829</v>
      </c>
      <c r="C40" s="165" t="s">
        <v>868</v>
      </c>
      <c r="D40" s="175" t="s">
        <v>591</v>
      </c>
      <c r="E40" s="188">
        <v>36</v>
      </c>
      <c r="F40" s="184"/>
      <c r="G40" s="182"/>
      <c r="H40" s="146"/>
      <c r="I40" s="130"/>
      <c r="J40" s="130"/>
    </row>
    <row r="41" spans="1:10" ht="29.25" customHeight="1">
      <c r="A41" s="137">
        <v>27</v>
      </c>
      <c r="B41" s="165" t="s">
        <v>830</v>
      </c>
      <c r="C41" s="165" t="s">
        <v>870</v>
      </c>
      <c r="D41" s="175" t="s">
        <v>591</v>
      </c>
      <c r="E41" s="188">
        <v>216</v>
      </c>
      <c r="F41" s="184"/>
      <c r="G41" s="182"/>
      <c r="H41" s="146"/>
      <c r="I41" s="130"/>
      <c r="J41" s="130"/>
    </row>
    <row r="42" spans="1:10" ht="26.25" customHeight="1">
      <c r="A42" s="137">
        <v>28</v>
      </c>
      <c r="B42" s="165" t="s">
        <v>831</v>
      </c>
      <c r="C42" s="165" t="s">
        <v>871</v>
      </c>
      <c r="D42" s="175" t="s">
        <v>210</v>
      </c>
      <c r="E42" s="188"/>
      <c r="F42" s="184"/>
      <c r="G42" s="182"/>
      <c r="H42" s="146"/>
      <c r="I42" s="130"/>
      <c r="J42" s="130"/>
    </row>
    <row r="43" spans="1:10" ht="24" customHeight="1">
      <c r="A43" s="137">
        <v>29</v>
      </c>
      <c r="B43" s="165" t="s">
        <v>832</v>
      </c>
      <c r="C43" s="165" t="s">
        <v>873</v>
      </c>
      <c r="D43" s="175" t="s">
        <v>210</v>
      </c>
      <c r="E43" s="188"/>
      <c r="F43" s="184"/>
      <c r="G43" s="182"/>
      <c r="H43" s="146"/>
      <c r="I43" s="130"/>
      <c r="J43" s="130"/>
    </row>
    <row r="44" spans="1:10" ht="24" customHeight="1">
      <c r="A44" s="137">
        <v>30</v>
      </c>
      <c r="B44" s="165" t="s">
        <v>833</v>
      </c>
      <c r="C44" s="165" t="s">
        <v>874</v>
      </c>
      <c r="D44" s="175" t="s">
        <v>591</v>
      </c>
      <c r="E44" s="188">
        <v>33</v>
      </c>
      <c r="F44" s="184"/>
      <c r="G44" s="182"/>
      <c r="H44" s="146"/>
      <c r="I44" s="130"/>
      <c r="J44" s="130"/>
    </row>
    <row r="45" spans="1:10" ht="24" customHeight="1">
      <c r="A45" s="137">
        <v>31</v>
      </c>
      <c r="B45" s="165" t="s">
        <v>834</v>
      </c>
      <c r="C45" s="165" t="s">
        <v>875</v>
      </c>
      <c r="D45" s="175" t="s">
        <v>210</v>
      </c>
      <c r="E45" s="188"/>
      <c r="F45" s="184"/>
      <c r="G45" s="182"/>
      <c r="H45" s="146"/>
      <c r="I45" s="130"/>
      <c r="J45" s="130"/>
    </row>
    <row r="46" spans="1:10" ht="29.25" customHeight="1">
      <c r="A46" s="137">
        <v>32</v>
      </c>
      <c r="B46" s="165" t="s">
        <v>835</v>
      </c>
      <c r="C46" s="165" t="s">
        <v>876</v>
      </c>
      <c r="D46" s="175" t="s">
        <v>210</v>
      </c>
      <c r="E46" s="188"/>
      <c r="F46" s="184"/>
      <c r="G46" s="182"/>
      <c r="H46" s="146"/>
      <c r="I46" s="130"/>
      <c r="J46" s="130"/>
    </row>
    <row r="47" spans="1:10" ht="24" customHeight="1">
      <c r="A47" s="137">
        <v>33</v>
      </c>
      <c r="B47" s="165" t="s">
        <v>836</v>
      </c>
      <c r="C47" s="175" t="s">
        <v>215</v>
      </c>
      <c r="D47" s="175" t="s">
        <v>210</v>
      </c>
      <c r="E47" s="188"/>
      <c r="F47" s="184"/>
      <c r="G47" s="182"/>
      <c r="H47" s="146"/>
      <c r="I47" s="130"/>
      <c r="J47" s="130"/>
    </row>
    <row r="48" spans="1:10" ht="24" customHeight="1">
      <c r="A48" s="137"/>
      <c r="B48" s="764" t="s">
        <v>691</v>
      </c>
      <c r="C48" s="765"/>
      <c r="D48" s="765"/>
      <c r="E48" s="765"/>
      <c r="F48" s="766"/>
      <c r="G48" s="240"/>
      <c r="H48" s="146"/>
      <c r="I48" s="130"/>
      <c r="J48" s="130"/>
    </row>
    <row r="49" spans="2:10" ht="24" customHeight="1">
      <c r="B49" s="147" t="s">
        <v>216</v>
      </c>
      <c r="I49" s="130"/>
      <c r="J49" s="130"/>
    </row>
  </sheetData>
  <sheetProtection/>
  <mergeCells count="2">
    <mergeCell ref="H3:H4"/>
    <mergeCell ref="B48:F48"/>
  </mergeCells>
  <printOptions horizontalCentered="1"/>
  <pageMargins left="0.7480314960629921" right="0.7480314960629921" top="0.984251968503937" bottom="0.5905511811023623" header="0.5118110236220472" footer="0.5118110236220472"/>
  <pageSetup fitToHeight="0" fitToWidth="1" horizontalDpi="600" verticalDpi="600" orientation="landscape" paperSize="9" scale="70" r:id="rId1"/>
  <rowBreaks count="1" manualBreakCount="1">
    <brk id="26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L131"/>
  <sheetViews>
    <sheetView view="pageBreakPreview" zoomScale="75" zoomScaleNormal="80" zoomScaleSheetLayoutView="75" zoomScalePageLayoutView="0" workbookViewId="0" topLeftCell="B1">
      <selection activeCell="B7" sqref="B7"/>
    </sheetView>
  </sheetViews>
  <sheetFormatPr defaultColWidth="8.8515625" defaultRowHeight="12.75"/>
  <cols>
    <col min="1" max="1" width="5.7109375" style="9" customWidth="1"/>
    <col min="2" max="2" width="55.7109375" style="18" customWidth="1"/>
    <col min="3" max="3" width="59.00390625" style="61" customWidth="1"/>
    <col min="4" max="4" width="13.7109375" style="9" customWidth="1"/>
    <col min="5" max="5" width="16.28125" style="9" customWidth="1"/>
    <col min="6" max="6" width="21.8515625" style="74" customWidth="1"/>
    <col min="7" max="7" width="20.140625" style="74" customWidth="1"/>
    <col min="8" max="8" width="8.8515625" style="7" customWidth="1"/>
    <col min="9" max="9" width="8.8515625" style="107" customWidth="1"/>
    <col min="10" max="11" width="8.8515625" style="124" customWidth="1"/>
    <col min="12" max="12" width="8.8515625" style="7" customWidth="1"/>
    <col min="13" max="16384" width="8.8515625" style="9" customWidth="1"/>
  </cols>
  <sheetData>
    <row r="1" spans="1:9" ht="15.75">
      <c r="A1" s="716" t="s">
        <v>744</v>
      </c>
      <c r="B1" s="717"/>
      <c r="C1" s="533" t="s">
        <v>883</v>
      </c>
      <c r="D1" s="310"/>
      <c r="E1" s="310"/>
      <c r="F1" s="323"/>
      <c r="G1" s="323"/>
      <c r="I1" s="121"/>
    </row>
    <row r="2" spans="1:11" s="7" customFormat="1" ht="42" customHeight="1">
      <c r="A2" s="321"/>
      <c r="B2" s="382" t="str">
        <f>'BILL100-А'!B2</f>
        <v>Aktobe-Martuk-RF Border (to Orenburg) road  Reconstruction Project, kм 0-102  
</v>
      </c>
      <c r="C2" s="382" t="str">
        <f>'BILL100-А'!C2</f>
        <v>Проект реконструкции автомобильной дороги  «Актобе-Мартук-граница РФ (на Оренбург)», км 0-102                                            
</v>
      </c>
      <c r="D2" s="504"/>
      <c r="E2" s="504"/>
      <c r="F2" s="323"/>
      <c r="G2" s="323"/>
      <c r="H2" s="2"/>
      <c r="I2" s="107"/>
      <c r="J2" s="107"/>
      <c r="K2" s="107"/>
    </row>
    <row r="3" spans="1:11" s="7" customFormat="1" ht="15.75" customHeight="1">
      <c r="A3" s="321"/>
      <c r="B3" s="322"/>
      <c r="C3" s="322"/>
      <c r="D3" s="310"/>
      <c r="E3" s="346"/>
      <c r="F3" s="320"/>
      <c r="G3" s="368"/>
      <c r="H3" s="2"/>
      <c r="I3" s="107"/>
      <c r="J3" s="107"/>
      <c r="K3" s="107"/>
    </row>
    <row r="4" spans="1:9" ht="15.75" customHeight="1">
      <c r="A4" s="387"/>
      <c r="B4" s="513"/>
      <c r="C4" s="514"/>
      <c r="D4" s="387"/>
      <c r="E4" s="387"/>
      <c r="F4" s="570"/>
      <c r="G4" s="570"/>
      <c r="I4" s="121"/>
    </row>
    <row r="5" spans="1:12" s="106" customFormat="1" ht="45.75" customHeight="1">
      <c r="A5" s="383" t="s">
        <v>714</v>
      </c>
      <c r="B5" s="383" t="s">
        <v>150</v>
      </c>
      <c r="C5" s="383" t="s">
        <v>151</v>
      </c>
      <c r="D5" s="355" t="s">
        <v>152</v>
      </c>
      <c r="E5" s="355" t="s">
        <v>153</v>
      </c>
      <c r="F5" s="352" t="s">
        <v>193</v>
      </c>
      <c r="G5" s="384" t="s">
        <v>154</v>
      </c>
      <c r="H5" s="104"/>
      <c r="I5" s="118"/>
      <c r="J5" s="119"/>
      <c r="K5" s="119"/>
      <c r="L5" s="104"/>
    </row>
    <row r="6" spans="1:12" s="12" customFormat="1" ht="34.5" customHeight="1">
      <c r="A6" s="528">
        <v>1</v>
      </c>
      <c r="B6" s="542" t="s">
        <v>745</v>
      </c>
      <c r="C6" s="524" t="s">
        <v>695</v>
      </c>
      <c r="D6" s="543" t="s">
        <v>191</v>
      </c>
      <c r="E6" s="574"/>
      <c r="F6" s="575"/>
      <c r="G6" s="527"/>
      <c r="H6" s="10"/>
      <c r="I6" s="122"/>
      <c r="J6" s="125"/>
      <c r="K6" s="125"/>
      <c r="L6" s="10"/>
    </row>
    <row r="7" spans="1:12" s="12" customFormat="1" ht="34.5" customHeight="1">
      <c r="A7" s="528">
        <v>2</v>
      </c>
      <c r="B7" s="542" t="s">
        <v>64</v>
      </c>
      <c r="C7" s="576" t="s">
        <v>882</v>
      </c>
      <c r="D7" s="430" t="s">
        <v>839</v>
      </c>
      <c r="E7" s="546">
        <v>13560</v>
      </c>
      <c r="F7" s="575"/>
      <c r="G7" s="527"/>
      <c r="H7" s="10"/>
      <c r="I7" s="123"/>
      <c r="J7" s="125"/>
      <c r="K7" s="125"/>
      <c r="L7" s="10"/>
    </row>
    <row r="8" spans="1:12" s="12" customFormat="1" ht="34.5" customHeight="1" thickBot="1">
      <c r="A8" s="491"/>
      <c r="B8" s="549"/>
      <c r="C8" s="577"/>
      <c r="D8" s="550"/>
      <c r="E8" s="550"/>
      <c r="F8" s="578"/>
      <c r="G8" s="579"/>
      <c r="H8" s="10"/>
      <c r="I8" s="123"/>
      <c r="J8" s="125"/>
      <c r="K8" s="125"/>
      <c r="L8" s="10"/>
    </row>
    <row r="9" spans="1:7" ht="34.5" customHeight="1" thickBot="1">
      <c r="A9" s="418"/>
      <c r="B9" s="761" t="s">
        <v>190</v>
      </c>
      <c r="C9" s="762"/>
      <c r="D9" s="762"/>
      <c r="E9" s="762"/>
      <c r="F9" s="762"/>
      <c r="G9" s="573"/>
    </row>
    <row r="10" spans="1:7" ht="15.75" customHeight="1">
      <c r="A10" s="2"/>
      <c r="B10" s="3"/>
      <c r="C10" s="62"/>
      <c r="D10" s="2"/>
      <c r="E10" s="2"/>
      <c r="F10" s="4"/>
      <c r="G10" s="4"/>
    </row>
    <row r="11" spans="1:7" ht="15.75" customHeight="1">
      <c r="A11" s="2"/>
      <c r="B11" s="778"/>
      <c r="C11" s="778"/>
      <c r="D11" s="778"/>
      <c r="E11" s="778"/>
      <c r="F11" s="778"/>
      <c r="G11" s="4"/>
    </row>
    <row r="12" spans="1:11" ht="15.75">
      <c r="A12" s="1"/>
      <c r="B12" s="13"/>
      <c r="C12" s="63"/>
      <c r="D12" s="7"/>
      <c r="E12" s="7"/>
      <c r="F12" s="90"/>
      <c r="G12" s="90"/>
      <c r="J12" s="107"/>
      <c r="K12" s="107"/>
    </row>
    <row r="13" spans="1:7" ht="15.75">
      <c r="A13" s="2"/>
      <c r="B13" s="11"/>
      <c r="C13" s="62"/>
      <c r="D13" s="11"/>
      <c r="E13" s="11"/>
      <c r="F13" s="4"/>
      <c r="G13" s="4"/>
    </row>
    <row r="14" spans="1:7" ht="15.75" customHeight="1">
      <c r="A14" s="2"/>
      <c r="B14" s="3"/>
      <c r="C14" s="62"/>
      <c r="D14" s="2"/>
      <c r="E14" s="2"/>
      <c r="F14" s="4"/>
      <c r="G14" s="4"/>
    </row>
    <row r="15" spans="1:7" ht="15.75" customHeight="1">
      <c r="A15" s="2"/>
      <c r="B15" s="3"/>
      <c r="C15" s="62"/>
      <c r="D15" s="2"/>
      <c r="E15" s="11"/>
      <c r="F15" s="4"/>
      <c r="G15" s="4"/>
    </row>
    <row r="16" spans="1:7" ht="15.75" customHeight="1">
      <c r="A16" s="2"/>
      <c r="B16" s="3"/>
      <c r="C16" s="62"/>
      <c r="D16" s="2"/>
      <c r="E16" s="11"/>
      <c r="F16" s="4"/>
      <c r="G16" s="4"/>
    </row>
    <row r="17" spans="1:7" ht="15.75" customHeight="1">
      <c r="A17" s="2"/>
      <c r="B17" s="3"/>
      <c r="C17" s="62"/>
      <c r="D17" s="2"/>
      <c r="E17" s="11"/>
      <c r="F17" s="4"/>
      <c r="G17" s="4"/>
    </row>
    <row r="18" spans="1:7" ht="15.75" customHeight="1">
      <c r="A18" s="2"/>
      <c r="B18" s="3"/>
      <c r="C18" s="62"/>
      <c r="D18" s="2"/>
      <c r="E18" s="2"/>
      <c r="F18" s="4"/>
      <c r="G18" s="4"/>
    </row>
    <row r="19" spans="1:7" ht="15.75" customHeight="1">
      <c r="A19" s="16"/>
      <c r="B19" s="5"/>
      <c r="C19" s="62"/>
      <c r="D19" s="2"/>
      <c r="E19" s="2"/>
      <c r="F19" s="4"/>
      <c r="G19" s="4"/>
    </row>
    <row r="20" spans="1:7" ht="15.75" customHeight="1">
      <c r="A20" s="16"/>
      <c r="B20" s="5"/>
      <c r="C20" s="62"/>
      <c r="D20" s="2"/>
      <c r="E20" s="2"/>
      <c r="F20" s="4"/>
      <c r="G20" s="4"/>
    </row>
    <row r="21" spans="1:7" ht="15.75" customHeight="1">
      <c r="A21" s="16"/>
      <c r="B21" s="5"/>
      <c r="C21" s="62"/>
      <c r="D21" s="2"/>
      <c r="E21" s="2"/>
      <c r="F21" s="4"/>
      <c r="G21" s="4"/>
    </row>
    <row r="22" spans="1:7" ht="15.75" customHeight="1">
      <c r="A22" s="2"/>
      <c r="B22" s="3"/>
      <c r="C22" s="62"/>
      <c r="D22" s="2"/>
      <c r="E22" s="2"/>
      <c r="F22" s="4"/>
      <c r="G22" s="4"/>
    </row>
    <row r="23" spans="1:7" ht="15.75" customHeight="1">
      <c r="A23" s="16"/>
      <c r="B23" s="5"/>
      <c r="C23" s="62"/>
      <c r="D23" s="2"/>
      <c r="E23" s="2"/>
      <c r="F23" s="4"/>
      <c r="G23" s="4"/>
    </row>
    <row r="24" spans="1:7" ht="15.75" customHeight="1">
      <c r="A24" s="16"/>
      <c r="B24" s="5"/>
      <c r="C24" s="62"/>
      <c r="D24" s="2"/>
      <c r="E24" s="2"/>
      <c r="F24" s="4"/>
      <c r="G24" s="4"/>
    </row>
    <row r="25" spans="1:7" ht="15.75" customHeight="1">
      <c r="A25" s="16"/>
      <c r="B25" s="5"/>
      <c r="C25" s="62"/>
      <c r="D25" s="2"/>
      <c r="E25" s="2"/>
      <c r="F25" s="4"/>
      <c r="G25" s="4"/>
    </row>
    <row r="26" spans="1:7" ht="15.75" customHeight="1">
      <c r="A26" s="2"/>
      <c r="B26" s="15"/>
      <c r="C26" s="62"/>
      <c r="D26" s="2"/>
      <c r="E26" s="2"/>
      <c r="F26" s="4"/>
      <c r="G26" s="4"/>
    </row>
    <row r="27" spans="1:7" ht="15.75" customHeight="1">
      <c r="A27" s="16"/>
      <c r="B27" s="3"/>
      <c r="C27" s="62"/>
      <c r="D27" s="2"/>
      <c r="E27" s="2"/>
      <c r="F27" s="4"/>
      <c r="G27" s="4"/>
    </row>
    <row r="28" spans="1:7" ht="15.75" customHeight="1">
      <c r="A28" s="16"/>
      <c r="B28" s="3"/>
      <c r="C28" s="62"/>
      <c r="D28" s="2"/>
      <c r="E28" s="2"/>
      <c r="F28" s="4"/>
      <c r="G28" s="4"/>
    </row>
    <row r="29" spans="1:7" ht="15.75" customHeight="1">
      <c r="A29" s="2"/>
      <c r="B29" s="3"/>
      <c r="C29" s="62"/>
      <c r="D29" s="2"/>
      <c r="E29" s="2"/>
      <c r="F29" s="4"/>
      <c r="G29" s="4"/>
    </row>
    <row r="30" spans="1:7" ht="15.75" customHeight="1">
      <c r="A30" s="2"/>
      <c r="B30" s="15"/>
      <c r="C30" s="62"/>
      <c r="D30" s="2"/>
      <c r="E30" s="2"/>
      <c r="F30" s="4"/>
      <c r="G30" s="4"/>
    </row>
    <row r="31" spans="1:7" ht="15.75" customHeight="1">
      <c r="A31" s="2"/>
      <c r="B31" s="15"/>
      <c r="C31" s="62"/>
      <c r="D31" s="2"/>
      <c r="E31" s="2"/>
      <c r="F31" s="4"/>
      <c r="G31" s="4"/>
    </row>
    <row r="32" spans="1:7" ht="15.75" customHeight="1">
      <c r="A32" s="2"/>
      <c r="B32" s="15"/>
      <c r="C32" s="62"/>
      <c r="D32" s="2"/>
      <c r="E32" s="2"/>
      <c r="F32" s="4"/>
      <c r="G32" s="4"/>
    </row>
    <row r="33" spans="1:7" ht="15.75" customHeight="1">
      <c r="A33" s="2"/>
      <c r="B33" s="3"/>
      <c r="C33" s="62"/>
      <c r="D33" s="2"/>
      <c r="E33" s="2"/>
      <c r="F33" s="4"/>
      <c r="G33" s="4"/>
    </row>
    <row r="34" spans="1:7" ht="15.75" customHeight="1">
      <c r="A34" s="2"/>
      <c r="B34" s="3"/>
      <c r="C34" s="62"/>
      <c r="D34" s="2"/>
      <c r="E34" s="2"/>
      <c r="F34" s="4"/>
      <c r="G34" s="4"/>
    </row>
    <row r="35" spans="1:7" ht="15.75" customHeight="1">
      <c r="A35" s="2"/>
      <c r="B35" s="3"/>
      <c r="C35" s="62"/>
      <c r="D35" s="2"/>
      <c r="E35" s="2"/>
      <c r="F35" s="4"/>
      <c r="G35" s="4"/>
    </row>
    <row r="36" spans="1:7" ht="15.75" customHeight="1">
      <c r="A36" s="4"/>
      <c r="B36" s="5"/>
      <c r="C36" s="62"/>
      <c r="D36" s="2"/>
      <c r="E36" s="2"/>
      <c r="F36" s="4"/>
      <c r="G36" s="4"/>
    </row>
    <row r="37" spans="1:7" ht="15.75" customHeight="1">
      <c r="A37" s="4"/>
      <c r="B37" s="5"/>
      <c r="C37" s="62"/>
      <c r="D37" s="2"/>
      <c r="E37" s="2"/>
      <c r="F37" s="4"/>
      <c r="G37" s="4"/>
    </row>
    <row r="38" spans="1:7" ht="15.75" customHeight="1">
      <c r="A38" s="4"/>
      <c r="B38" s="760"/>
      <c r="C38" s="760"/>
      <c r="D38" s="760"/>
      <c r="E38" s="760"/>
      <c r="F38" s="760"/>
      <c r="G38" s="4"/>
    </row>
    <row r="39" spans="1:7" ht="15.75">
      <c r="A39" s="7"/>
      <c r="B39" s="13"/>
      <c r="C39" s="63"/>
      <c r="D39" s="7"/>
      <c r="E39" s="7"/>
      <c r="F39" s="90"/>
      <c r="G39" s="90"/>
    </row>
    <row r="40" spans="1:7" ht="15.75">
      <c r="A40" s="1"/>
      <c r="B40" s="13"/>
      <c r="C40" s="63"/>
      <c r="D40" s="7"/>
      <c r="E40" s="7"/>
      <c r="F40" s="90"/>
      <c r="G40" s="90"/>
    </row>
    <row r="41" spans="1:7" ht="15.75">
      <c r="A41" s="7"/>
      <c r="B41" s="13"/>
      <c r="C41" s="63"/>
      <c r="D41" s="7"/>
      <c r="E41" s="7"/>
      <c r="F41" s="90"/>
      <c r="G41" s="90"/>
    </row>
    <row r="42" spans="1:7" ht="31.5" customHeight="1">
      <c r="A42" s="2"/>
      <c r="B42" s="11"/>
      <c r="C42" s="62"/>
      <c r="D42" s="11"/>
      <c r="E42" s="11"/>
      <c r="F42" s="4"/>
      <c r="G42" s="4"/>
    </row>
    <row r="43" spans="1:7" ht="15.75" customHeight="1">
      <c r="A43" s="11"/>
      <c r="B43" s="3"/>
      <c r="C43" s="62"/>
      <c r="D43" s="2"/>
      <c r="E43" s="2"/>
      <c r="F43" s="4"/>
      <c r="G43" s="4"/>
    </row>
    <row r="44" spans="1:7" ht="15.75" customHeight="1">
      <c r="A44" s="11"/>
      <c r="B44" s="3"/>
      <c r="C44" s="62"/>
      <c r="D44" s="2"/>
      <c r="E44" s="2"/>
      <c r="F44" s="4"/>
      <c r="G44" s="4"/>
    </row>
    <row r="45" spans="1:7" ht="15.75" customHeight="1">
      <c r="A45" s="17"/>
      <c r="B45" s="5"/>
      <c r="C45" s="62"/>
      <c r="D45" s="11"/>
      <c r="E45" s="11"/>
      <c r="F45" s="91"/>
      <c r="G45" s="91"/>
    </row>
    <row r="46" spans="1:7" ht="15.75" customHeight="1">
      <c r="A46" s="17"/>
      <c r="B46" s="5"/>
      <c r="C46" s="62"/>
      <c r="D46" s="11"/>
      <c r="E46" s="11"/>
      <c r="F46" s="91"/>
      <c r="G46" s="91"/>
    </row>
    <row r="47" spans="1:7" ht="15.75" customHeight="1">
      <c r="A47" s="17"/>
      <c r="B47" s="5"/>
      <c r="C47" s="62"/>
      <c r="D47" s="11"/>
      <c r="E47" s="11"/>
      <c r="F47" s="91"/>
      <c r="G47" s="91"/>
    </row>
    <row r="48" spans="1:7" ht="15.75" customHeight="1">
      <c r="A48" s="11"/>
      <c r="B48" s="3"/>
      <c r="C48" s="62"/>
      <c r="D48" s="11"/>
      <c r="E48" s="11"/>
      <c r="F48" s="91"/>
      <c r="G48" s="91"/>
    </row>
    <row r="49" spans="1:7" ht="15.75" customHeight="1">
      <c r="A49" s="17"/>
      <c r="B49" s="5"/>
      <c r="C49" s="62"/>
      <c r="D49" s="11"/>
      <c r="E49" s="11"/>
      <c r="F49" s="91"/>
      <c r="G49" s="91"/>
    </row>
    <row r="50" spans="1:7" ht="15.75" customHeight="1">
      <c r="A50" s="17"/>
      <c r="B50" s="5"/>
      <c r="C50" s="62"/>
      <c r="D50" s="11"/>
      <c r="E50" s="11"/>
      <c r="F50" s="91"/>
      <c r="G50" s="91"/>
    </row>
    <row r="51" spans="1:7" ht="15.75" customHeight="1">
      <c r="A51" s="17"/>
      <c r="B51" s="5"/>
      <c r="C51" s="62"/>
      <c r="D51" s="11"/>
      <c r="E51" s="11"/>
      <c r="F51" s="91"/>
      <c r="G51" s="91"/>
    </row>
    <row r="52" spans="1:7" ht="15.75" customHeight="1">
      <c r="A52" s="11"/>
      <c r="B52" s="3"/>
      <c r="C52" s="62"/>
      <c r="D52" s="11"/>
      <c r="E52" s="11"/>
      <c r="F52" s="91"/>
      <c r="G52" s="91"/>
    </row>
    <row r="53" spans="1:7" ht="15.75" customHeight="1">
      <c r="A53" s="11"/>
      <c r="B53" s="15"/>
      <c r="C53" s="62"/>
      <c r="D53" s="11"/>
      <c r="E53" s="11"/>
      <c r="F53" s="91"/>
      <c r="G53" s="91"/>
    </row>
    <row r="54" spans="1:7" ht="15.75" customHeight="1">
      <c r="A54" s="11"/>
      <c r="B54" s="15"/>
      <c r="C54" s="62"/>
      <c r="D54" s="11"/>
      <c r="E54" s="11"/>
      <c r="F54" s="91"/>
      <c r="G54" s="91"/>
    </row>
    <row r="55" spans="1:7" ht="31.5" customHeight="1">
      <c r="A55" s="11"/>
      <c r="B55" s="15"/>
      <c r="C55" s="62"/>
      <c r="D55" s="11"/>
      <c r="E55" s="11"/>
      <c r="F55" s="91"/>
      <c r="G55" s="91"/>
    </row>
    <row r="56" spans="1:7" ht="15.75" customHeight="1">
      <c r="A56" s="11"/>
      <c r="B56" s="15"/>
      <c r="C56" s="62"/>
      <c r="D56" s="11"/>
      <c r="E56" s="11"/>
      <c r="F56" s="91"/>
      <c r="G56" s="91"/>
    </row>
    <row r="57" spans="1:7" ht="15.75" customHeight="1">
      <c r="A57" s="2"/>
      <c r="B57" s="15"/>
      <c r="C57" s="62"/>
      <c r="D57" s="2"/>
      <c r="E57" s="2"/>
      <c r="F57" s="4"/>
      <c r="G57" s="4"/>
    </row>
    <row r="58" spans="1:7" ht="15.75" customHeight="1">
      <c r="A58" s="4"/>
      <c r="B58" s="3"/>
      <c r="C58" s="62"/>
      <c r="D58" s="2"/>
      <c r="E58" s="2"/>
      <c r="F58" s="4"/>
      <c r="G58" s="4"/>
    </row>
    <row r="59" spans="1:7" ht="15.75" customHeight="1">
      <c r="A59" s="4"/>
      <c r="B59" s="3"/>
      <c r="C59" s="62"/>
      <c r="D59" s="2"/>
      <c r="E59" s="2"/>
      <c r="F59" s="4"/>
      <c r="G59" s="4"/>
    </row>
    <row r="60" spans="1:7" ht="15.75" customHeight="1">
      <c r="A60" s="2"/>
      <c r="B60" s="3"/>
      <c r="C60" s="62"/>
      <c r="D60" s="2"/>
      <c r="E60" s="2"/>
      <c r="F60" s="4"/>
      <c r="G60" s="4"/>
    </row>
    <row r="61" spans="1:7" ht="15.75" customHeight="1">
      <c r="A61" s="2"/>
      <c r="B61" s="15"/>
      <c r="C61" s="62"/>
      <c r="D61" s="2"/>
      <c r="E61" s="2"/>
      <c r="F61" s="4"/>
      <c r="G61" s="4"/>
    </row>
    <row r="62" spans="1:7" ht="15.75" customHeight="1">
      <c r="A62" s="2"/>
      <c r="B62" s="3"/>
      <c r="C62" s="62"/>
      <c r="D62" s="2"/>
      <c r="E62" s="2"/>
      <c r="F62" s="4"/>
      <c r="G62" s="4"/>
    </row>
    <row r="63" spans="1:7" ht="15.75" customHeight="1">
      <c r="A63" s="4"/>
      <c r="B63" s="5"/>
      <c r="C63" s="62"/>
      <c r="D63" s="2"/>
      <c r="E63" s="2"/>
      <c r="F63" s="4"/>
      <c r="G63" s="4"/>
    </row>
    <row r="64" spans="1:7" ht="15.75" customHeight="1">
      <c r="A64" s="4"/>
      <c r="B64" s="5"/>
      <c r="C64" s="62"/>
      <c r="D64" s="2"/>
      <c r="E64" s="2"/>
      <c r="F64" s="4"/>
      <c r="G64" s="4"/>
    </row>
    <row r="65" spans="1:7" ht="15.75" customHeight="1">
      <c r="A65" s="4"/>
      <c r="B65" s="760"/>
      <c r="C65" s="760"/>
      <c r="D65" s="760"/>
      <c r="E65" s="760"/>
      <c r="F65" s="760"/>
      <c r="G65" s="4"/>
    </row>
    <row r="66" spans="1:7" ht="15.75">
      <c r="A66" s="7"/>
      <c r="B66" s="13"/>
      <c r="C66" s="63"/>
      <c r="D66" s="7"/>
      <c r="E66" s="7"/>
      <c r="F66" s="90"/>
      <c r="G66" s="90"/>
    </row>
    <row r="67" spans="1:7" ht="15.75">
      <c r="A67" s="7"/>
      <c r="B67" s="13"/>
      <c r="C67" s="63"/>
      <c r="D67" s="7"/>
      <c r="E67" s="7"/>
      <c r="F67" s="90"/>
      <c r="G67" s="90"/>
    </row>
    <row r="68" spans="1:7" ht="15.75">
      <c r="A68" s="7"/>
      <c r="B68" s="13"/>
      <c r="C68" s="63"/>
      <c r="D68" s="7"/>
      <c r="E68" s="7"/>
      <c r="F68" s="90"/>
      <c r="G68" s="90"/>
    </row>
    <row r="69" spans="1:7" ht="15.75">
      <c r="A69" s="7"/>
      <c r="B69" s="13"/>
      <c r="C69" s="63"/>
      <c r="D69" s="7"/>
      <c r="E69" s="7"/>
      <c r="F69" s="90"/>
      <c r="G69" s="90"/>
    </row>
    <row r="70" spans="1:7" ht="15.75">
      <c r="A70" s="7"/>
      <c r="B70" s="13"/>
      <c r="C70" s="63"/>
      <c r="D70" s="7"/>
      <c r="E70" s="7"/>
      <c r="F70" s="90"/>
      <c r="G70" s="90"/>
    </row>
    <row r="71" spans="1:7" ht="15.75">
      <c r="A71" s="7"/>
      <c r="B71" s="13"/>
      <c r="C71" s="63"/>
      <c r="D71" s="7"/>
      <c r="E71" s="7"/>
      <c r="F71" s="90"/>
      <c r="G71" s="90"/>
    </row>
    <row r="72" spans="1:7" ht="15.75">
      <c r="A72" s="7"/>
      <c r="B72" s="13"/>
      <c r="C72" s="63"/>
      <c r="D72" s="7"/>
      <c r="E72" s="7"/>
      <c r="F72" s="90"/>
      <c r="G72" s="90"/>
    </row>
    <row r="73" spans="1:7" ht="15.75">
      <c r="A73" s="7"/>
      <c r="B73" s="13"/>
      <c r="C73" s="63"/>
      <c r="D73" s="7"/>
      <c r="E73" s="7"/>
      <c r="F73" s="90"/>
      <c r="G73" s="90"/>
    </row>
    <row r="74" spans="1:7" ht="15.75">
      <c r="A74" s="7"/>
      <c r="B74" s="13"/>
      <c r="C74" s="63"/>
      <c r="D74" s="7"/>
      <c r="E74" s="7"/>
      <c r="F74" s="90"/>
      <c r="G74" s="90"/>
    </row>
    <row r="75" spans="1:7" ht="15.75">
      <c r="A75" s="7"/>
      <c r="B75" s="13"/>
      <c r="C75" s="63"/>
      <c r="D75" s="7"/>
      <c r="E75" s="7"/>
      <c r="F75" s="90"/>
      <c r="G75" s="90"/>
    </row>
    <row r="76" spans="1:7" ht="15.75">
      <c r="A76" s="7"/>
      <c r="B76" s="13"/>
      <c r="C76" s="63"/>
      <c r="D76" s="7"/>
      <c r="E76" s="7"/>
      <c r="F76" s="90"/>
      <c r="G76" s="90"/>
    </row>
    <row r="77" spans="1:7" ht="15.75">
      <c r="A77" s="7"/>
      <c r="B77" s="13"/>
      <c r="C77" s="63"/>
      <c r="D77" s="7"/>
      <c r="E77" s="7"/>
      <c r="F77" s="90"/>
      <c r="G77" s="90"/>
    </row>
    <row r="78" spans="1:7" ht="15.75">
      <c r="A78" s="7"/>
      <c r="B78" s="13"/>
      <c r="C78" s="63"/>
      <c r="D78" s="7"/>
      <c r="E78" s="7"/>
      <c r="F78" s="90"/>
      <c r="G78" s="90"/>
    </row>
    <row r="79" spans="1:7" ht="15.75">
      <c r="A79" s="7"/>
      <c r="B79" s="13"/>
      <c r="C79" s="63"/>
      <c r="D79" s="7"/>
      <c r="E79" s="7"/>
      <c r="F79" s="90"/>
      <c r="G79" s="90"/>
    </row>
    <row r="80" spans="1:7" ht="15.75">
      <c r="A80" s="7"/>
      <c r="B80" s="13"/>
      <c r="C80" s="63"/>
      <c r="D80" s="7"/>
      <c r="E80" s="7"/>
      <c r="F80" s="90"/>
      <c r="G80" s="90"/>
    </row>
    <row r="81" spans="1:7" ht="15.75">
      <c r="A81" s="7"/>
      <c r="B81" s="13"/>
      <c r="C81" s="63"/>
      <c r="D81" s="7"/>
      <c r="E81" s="7"/>
      <c r="F81" s="90"/>
      <c r="G81" s="90"/>
    </row>
    <row r="82" spans="1:7" ht="15.75">
      <c r="A82" s="7"/>
      <c r="B82" s="13"/>
      <c r="C82" s="63"/>
      <c r="D82" s="7"/>
      <c r="E82" s="7"/>
      <c r="F82" s="90"/>
      <c r="G82" s="90"/>
    </row>
    <row r="83" spans="1:7" ht="15.75">
      <c r="A83" s="7"/>
      <c r="B83" s="13"/>
      <c r="C83" s="63"/>
      <c r="D83" s="7"/>
      <c r="E83" s="7"/>
      <c r="F83" s="90"/>
      <c r="G83" s="90"/>
    </row>
    <row r="84" spans="1:7" ht="15.75">
      <c r="A84" s="7"/>
      <c r="B84" s="13"/>
      <c r="C84" s="63"/>
      <c r="D84" s="7"/>
      <c r="E84" s="7"/>
      <c r="F84" s="90"/>
      <c r="G84" s="90"/>
    </row>
    <row r="85" spans="1:7" ht="15.75">
      <c r="A85" s="7"/>
      <c r="B85" s="13"/>
      <c r="C85" s="63"/>
      <c r="D85" s="7"/>
      <c r="E85" s="7"/>
      <c r="F85" s="90"/>
      <c r="G85" s="90"/>
    </row>
    <row r="86" spans="1:7" ht="15.75">
      <c r="A86" s="7"/>
      <c r="B86" s="13"/>
      <c r="C86" s="63"/>
      <c r="D86" s="7"/>
      <c r="E86" s="7"/>
      <c r="F86" s="90"/>
      <c r="G86" s="90"/>
    </row>
    <row r="87" spans="1:7" ht="15.75">
      <c r="A87" s="7"/>
      <c r="B87" s="13"/>
      <c r="C87" s="63"/>
      <c r="D87" s="7"/>
      <c r="E87" s="7"/>
      <c r="F87" s="90"/>
      <c r="G87" s="90"/>
    </row>
    <row r="88" spans="1:7" ht="15.75">
      <c r="A88" s="7"/>
      <c r="B88" s="13"/>
      <c r="C88" s="63"/>
      <c r="D88" s="7"/>
      <c r="E88" s="7"/>
      <c r="F88" s="90"/>
      <c r="G88" s="90"/>
    </row>
    <row r="89" spans="1:7" ht="15.75">
      <c r="A89" s="7"/>
      <c r="B89" s="13"/>
      <c r="C89" s="63"/>
      <c r="D89" s="7"/>
      <c r="E89" s="7"/>
      <c r="F89" s="90"/>
      <c r="G89" s="90"/>
    </row>
    <row r="90" spans="1:7" ht="15.75">
      <c r="A90" s="7"/>
      <c r="B90" s="13"/>
      <c r="C90" s="63"/>
      <c r="D90" s="7"/>
      <c r="E90" s="7"/>
      <c r="F90" s="90"/>
      <c r="G90" s="90"/>
    </row>
    <row r="91" spans="1:7" ht="15.75">
      <c r="A91" s="7"/>
      <c r="B91" s="13"/>
      <c r="C91" s="63"/>
      <c r="D91" s="7"/>
      <c r="E91" s="7"/>
      <c r="F91" s="90"/>
      <c r="G91" s="90"/>
    </row>
    <row r="92" spans="1:7" ht="15.75">
      <c r="A92" s="7"/>
      <c r="B92" s="13"/>
      <c r="C92" s="63"/>
      <c r="D92" s="7"/>
      <c r="E92" s="7"/>
      <c r="F92" s="90"/>
      <c r="G92" s="90"/>
    </row>
    <row r="93" spans="1:7" ht="15.75">
      <c r="A93" s="7"/>
      <c r="B93" s="13"/>
      <c r="C93" s="63"/>
      <c r="D93" s="7"/>
      <c r="E93" s="7"/>
      <c r="F93" s="90"/>
      <c r="G93" s="90"/>
    </row>
    <row r="94" spans="1:7" ht="15.75">
      <c r="A94" s="7"/>
      <c r="B94" s="13"/>
      <c r="C94" s="63"/>
      <c r="D94" s="7"/>
      <c r="E94" s="7"/>
      <c r="F94" s="90"/>
      <c r="G94" s="90"/>
    </row>
    <row r="95" spans="1:7" ht="15.75">
      <c r="A95" s="7"/>
      <c r="B95" s="13"/>
      <c r="C95" s="63"/>
      <c r="D95" s="7"/>
      <c r="E95" s="7"/>
      <c r="F95" s="90"/>
      <c r="G95" s="90"/>
    </row>
    <row r="96" spans="1:7" ht="15.75">
      <c r="A96" s="7"/>
      <c r="B96" s="13"/>
      <c r="C96" s="63"/>
      <c r="D96" s="7"/>
      <c r="E96" s="7"/>
      <c r="F96" s="90"/>
      <c r="G96" s="90"/>
    </row>
    <row r="97" spans="1:7" ht="15.75">
      <c r="A97" s="7"/>
      <c r="B97" s="13"/>
      <c r="C97" s="63"/>
      <c r="D97" s="7"/>
      <c r="E97" s="7"/>
      <c r="F97" s="90"/>
      <c r="G97" s="90"/>
    </row>
    <row r="98" spans="1:7" ht="15.75">
      <c r="A98" s="7"/>
      <c r="B98" s="13"/>
      <c r="C98" s="63"/>
      <c r="D98" s="7"/>
      <c r="E98" s="7"/>
      <c r="F98" s="90"/>
      <c r="G98" s="90"/>
    </row>
    <row r="99" spans="1:7" ht="15.75">
      <c r="A99" s="7"/>
      <c r="B99" s="13"/>
      <c r="C99" s="63"/>
      <c r="D99" s="7"/>
      <c r="E99" s="7"/>
      <c r="F99" s="90"/>
      <c r="G99" s="90"/>
    </row>
    <row r="100" spans="1:7" ht="15.75">
      <c r="A100" s="7"/>
      <c r="B100" s="13"/>
      <c r="C100" s="63"/>
      <c r="D100" s="7"/>
      <c r="E100" s="7"/>
      <c r="F100" s="90"/>
      <c r="G100" s="90"/>
    </row>
    <row r="101" spans="1:7" ht="15.75">
      <c r="A101" s="7"/>
      <c r="B101" s="13"/>
      <c r="C101" s="63"/>
      <c r="D101" s="7"/>
      <c r="E101" s="7"/>
      <c r="F101" s="90"/>
      <c r="G101" s="90"/>
    </row>
    <row r="102" spans="1:7" ht="15.75">
      <c r="A102" s="7"/>
      <c r="B102" s="13"/>
      <c r="C102" s="63"/>
      <c r="D102" s="7"/>
      <c r="E102" s="7"/>
      <c r="F102" s="90"/>
      <c r="G102" s="90"/>
    </row>
    <row r="103" spans="1:7" ht="15.75">
      <c r="A103" s="7"/>
      <c r="B103" s="13"/>
      <c r="C103" s="63"/>
      <c r="D103" s="7"/>
      <c r="E103" s="7"/>
      <c r="F103" s="90"/>
      <c r="G103" s="90"/>
    </row>
    <row r="104" spans="1:7" ht="15.75">
      <c r="A104" s="7"/>
      <c r="B104" s="13"/>
      <c r="C104" s="63"/>
      <c r="D104" s="7"/>
      <c r="E104" s="7"/>
      <c r="F104" s="90"/>
      <c r="G104" s="90"/>
    </row>
    <row r="105" spans="1:7" ht="15.75">
      <c r="A105" s="7"/>
      <c r="B105" s="13"/>
      <c r="C105" s="63"/>
      <c r="D105" s="7"/>
      <c r="E105" s="7"/>
      <c r="F105" s="90"/>
      <c r="G105" s="90"/>
    </row>
    <row r="106" spans="1:7" ht="15.75">
      <c r="A106" s="7"/>
      <c r="B106" s="13"/>
      <c r="C106" s="63"/>
      <c r="D106" s="7"/>
      <c r="E106" s="7"/>
      <c r="F106" s="90"/>
      <c r="G106" s="90"/>
    </row>
    <row r="107" spans="1:7" ht="15.75">
      <c r="A107" s="7"/>
      <c r="B107" s="13"/>
      <c r="C107" s="63"/>
      <c r="D107" s="7"/>
      <c r="E107" s="7"/>
      <c r="F107" s="90"/>
      <c r="G107" s="90"/>
    </row>
    <row r="108" spans="1:7" ht="15.75">
      <c r="A108" s="7"/>
      <c r="B108" s="13"/>
      <c r="C108" s="63"/>
      <c r="D108" s="7"/>
      <c r="E108" s="7"/>
      <c r="F108" s="90"/>
      <c r="G108" s="90"/>
    </row>
    <row r="109" spans="1:7" ht="15.75">
      <c r="A109" s="7"/>
      <c r="B109" s="13"/>
      <c r="C109" s="63"/>
      <c r="D109" s="7"/>
      <c r="E109" s="7"/>
      <c r="F109" s="90"/>
      <c r="G109" s="90"/>
    </row>
    <row r="110" spans="1:7" ht="15.75">
      <c r="A110" s="7"/>
      <c r="B110" s="13"/>
      <c r="C110" s="63"/>
      <c r="D110" s="7"/>
      <c r="E110" s="7"/>
      <c r="F110" s="90"/>
      <c r="G110" s="90"/>
    </row>
    <row r="111" spans="1:7" ht="15.75">
      <c r="A111" s="7"/>
      <c r="B111" s="13"/>
      <c r="C111" s="63"/>
      <c r="D111" s="7"/>
      <c r="E111" s="7"/>
      <c r="F111" s="90"/>
      <c r="G111" s="90"/>
    </row>
    <row r="112" spans="1:7" ht="15.75">
      <c r="A112" s="7"/>
      <c r="B112" s="13"/>
      <c r="C112" s="63"/>
      <c r="D112" s="7"/>
      <c r="E112" s="7"/>
      <c r="F112" s="90"/>
      <c r="G112" s="90"/>
    </row>
    <row r="113" spans="1:7" ht="15.75">
      <c r="A113" s="7"/>
      <c r="B113" s="13"/>
      <c r="C113" s="63"/>
      <c r="D113" s="7"/>
      <c r="E113" s="7"/>
      <c r="F113" s="90"/>
      <c r="G113" s="90"/>
    </row>
    <row r="114" spans="1:7" ht="15.75">
      <c r="A114" s="7"/>
      <c r="B114" s="13"/>
      <c r="C114" s="63"/>
      <c r="D114" s="7"/>
      <c r="E114" s="7"/>
      <c r="F114" s="90"/>
      <c r="G114" s="90"/>
    </row>
    <row r="115" spans="1:7" ht="15.75">
      <c r="A115" s="7"/>
      <c r="B115" s="13"/>
      <c r="C115" s="63"/>
      <c r="D115" s="7"/>
      <c r="E115" s="7"/>
      <c r="F115" s="90"/>
      <c r="G115" s="90"/>
    </row>
    <row r="116" spans="1:7" ht="15.75">
      <c r="A116" s="7"/>
      <c r="B116" s="13"/>
      <c r="C116" s="63"/>
      <c r="D116" s="7"/>
      <c r="E116" s="7"/>
      <c r="F116" s="90"/>
      <c r="G116" s="90"/>
    </row>
    <row r="117" spans="1:7" ht="15.75">
      <c r="A117" s="7"/>
      <c r="B117" s="13"/>
      <c r="C117" s="63"/>
      <c r="D117" s="7"/>
      <c r="E117" s="7"/>
      <c r="F117" s="90"/>
      <c r="G117" s="90"/>
    </row>
    <row r="118" spans="1:7" ht="15.75">
      <c r="A118" s="7"/>
      <c r="B118" s="13"/>
      <c r="C118" s="63"/>
      <c r="D118" s="7"/>
      <c r="E118" s="7"/>
      <c r="F118" s="90"/>
      <c r="G118" s="90"/>
    </row>
    <row r="119" spans="1:7" ht="15.75">
      <c r="A119" s="7"/>
      <c r="B119" s="13"/>
      <c r="C119" s="63"/>
      <c r="D119" s="7"/>
      <c r="E119" s="7"/>
      <c r="F119" s="90"/>
      <c r="G119" s="90"/>
    </row>
    <row r="120" spans="1:7" ht="15.75">
      <c r="A120" s="7"/>
      <c r="B120" s="13"/>
      <c r="C120" s="63"/>
      <c r="D120" s="7"/>
      <c r="E120" s="7"/>
      <c r="F120" s="90"/>
      <c r="G120" s="90"/>
    </row>
    <row r="121" spans="1:7" ht="15.75">
      <c r="A121" s="7"/>
      <c r="B121" s="13"/>
      <c r="C121" s="63"/>
      <c r="D121" s="7"/>
      <c r="E121" s="7"/>
      <c r="F121" s="90"/>
      <c r="G121" s="90"/>
    </row>
    <row r="122" spans="1:7" ht="15.75">
      <c r="A122" s="7"/>
      <c r="B122" s="13"/>
      <c r="C122" s="63"/>
      <c r="D122" s="7"/>
      <c r="E122" s="7"/>
      <c r="F122" s="90"/>
      <c r="G122" s="90"/>
    </row>
    <row r="123" spans="1:7" ht="15.75">
      <c r="A123" s="7"/>
      <c r="B123" s="13"/>
      <c r="C123" s="63"/>
      <c r="D123" s="7"/>
      <c r="E123" s="7"/>
      <c r="F123" s="90"/>
      <c r="G123" s="90"/>
    </row>
    <row r="124" spans="1:7" ht="15.75">
      <c r="A124" s="7"/>
      <c r="B124" s="13"/>
      <c r="C124" s="63"/>
      <c r="D124" s="7"/>
      <c r="E124" s="7"/>
      <c r="F124" s="90"/>
      <c r="G124" s="90"/>
    </row>
    <row r="125" spans="1:7" ht="15.75">
      <c r="A125" s="7"/>
      <c r="B125" s="13"/>
      <c r="C125" s="63"/>
      <c r="D125" s="7"/>
      <c r="E125" s="7"/>
      <c r="F125" s="90"/>
      <c r="G125" s="90"/>
    </row>
    <row r="126" spans="1:7" ht="15.75">
      <c r="A126" s="7"/>
      <c r="B126" s="13"/>
      <c r="C126" s="63"/>
      <c r="D126" s="7"/>
      <c r="E126" s="7"/>
      <c r="F126" s="90"/>
      <c r="G126" s="90"/>
    </row>
    <row r="127" spans="1:7" ht="15.75">
      <c r="A127" s="7"/>
      <c r="B127" s="13"/>
      <c r="C127" s="63"/>
      <c r="D127" s="7"/>
      <c r="E127" s="7"/>
      <c r="F127" s="90"/>
      <c r="G127" s="90"/>
    </row>
    <row r="128" spans="1:7" ht="15.75">
      <c r="A128" s="7"/>
      <c r="B128" s="13"/>
      <c r="C128" s="63"/>
      <c r="D128" s="7"/>
      <c r="E128" s="7"/>
      <c r="F128" s="90"/>
      <c r="G128" s="90"/>
    </row>
    <row r="129" spans="1:7" ht="15.75">
      <c r="A129" s="7"/>
      <c r="B129" s="13"/>
      <c r="C129" s="63"/>
      <c r="D129" s="7"/>
      <c r="E129" s="7"/>
      <c r="F129" s="90"/>
      <c r="G129" s="90"/>
    </row>
    <row r="130" spans="1:7" ht="15.75">
      <c r="A130" s="7"/>
      <c r="B130" s="13"/>
      <c r="C130" s="63"/>
      <c r="D130" s="7"/>
      <c r="E130" s="7"/>
      <c r="F130" s="90"/>
      <c r="G130" s="90"/>
    </row>
    <row r="131" spans="1:7" ht="15.75">
      <c r="A131" s="7"/>
      <c r="B131" s="13"/>
      <c r="C131" s="63"/>
      <c r="D131" s="7"/>
      <c r="E131" s="7"/>
      <c r="F131" s="90"/>
      <c r="G131" s="90"/>
    </row>
  </sheetData>
  <sheetProtection/>
  <mergeCells count="4">
    <mergeCell ref="B11:F11"/>
    <mergeCell ref="B65:F65"/>
    <mergeCell ref="B38:F38"/>
    <mergeCell ref="B9:F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="75" zoomScaleNormal="85" zoomScaleSheetLayoutView="75" zoomScalePageLayoutView="0" workbookViewId="0" topLeftCell="C1">
      <selection activeCell="B44" sqref="B44"/>
    </sheetView>
  </sheetViews>
  <sheetFormatPr defaultColWidth="9.140625" defaultRowHeight="12.75"/>
  <cols>
    <col min="1" max="1" width="5.7109375" style="0" customWidth="1"/>
    <col min="2" max="2" width="59.421875" style="0" customWidth="1"/>
    <col min="3" max="3" width="59.00390625" style="0" customWidth="1"/>
    <col min="4" max="4" width="10.7109375" style="0" customWidth="1"/>
    <col min="5" max="5" width="16.28125" style="0" customWidth="1"/>
    <col min="6" max="6" width="21.8515625" style="0" customWidth="1"/>
    <col min="7" max="7" width="20.140625" style="0" customWidth="1"/>
    <col min="8" max="8" width="13.00390625" style="0" hidden="1" customWidth="1"/>
    <col min="9" max="9" width="13.140625" style="282" customWidth="1"/>
    <col min="10" max="11" width="13.140625" style="0" hidden="1" customWidth="1"/>
    <col min="12" max="12" width="18.28125" style="0" bestFit="1" customWidth="1"/>
    <col min="13" max="13" width="20.00390625" style="0" bestFit="1" customWidth="1"/>
  </cols>
  <sheetData>
    <row r="1" spans="1:16" ht="15">
      <c r="A1" s="568" t="s">
        <v>747</v>
      </c>
      <c r="B1" s="511"/>
      <c r="C1" s="533" t="s">
        <v>881</v>
      </c>
      <c r="D1" s="321"/>
      <c r="E1" s="321"/>
      <c r="F1" s="321"/>
      <c r="G1" s="321"/>
      <c r="H1" s="321"/>
      <c r="I1" s="540"/>
      <c r="J1" s="321"/>
      <c r="K1" s="321"/>
      <c r="L1" s="321"/>
      <c r="M1" s="321"/>
      <c r="N1" s="230"/>
      <c r="O1" s="230"/>
      <c r="P1" s="230"/>
    </row>
    <row r="2" spans="1:13" ht="46.5" customHeight="1">
      <c r="A2" s="511"/>
      <c r="B2" s="344" t="str">
        <f>'BILL100-А'!B2</f>
        <v>Aktobe-Martuk-RF Border (to Orenburg) road  Reconstruction Project, kм 0-102  
</v>
      </c>
      <c r="C2" s="344" t="str">
        <f>'BILL100-А'!C2</f>
        <v>Проект реконструкции автомобильной дороги  «Актобе-Мартук-граница РФ (на Оренбург)», км 0-102                                            
</v>
      </c>
      <c r="D2" s="345"/>
      <c r="E2" s="345"/>
      <c r="F2" s="345"/>
      <c r="G2" s="345"/>
      <c r="H2" s="345"/>
      <c r="I2" s="538"/>
      <c r="J2" s="345"/>
      <c r="K2" s="345"/>
      <c r="L2" s="345"/>
      <c r="M2" s="345"/>
    </row>
    <row r="3" spans="1:13" ht="15">
      <c r="A3" s="511"/>
      <c r="B3" s="322"/>
      <c r="C3" s="413"/>
      <c r="D3" s="310"/>
      <c r="E3" s="310"/>
      <c r="F3" s="310"/>
      <c r="G3" s="310"/>
      <c r="H3" s="310"/>
      <c r="I3" s="539"/>
      <c r="J3" s="346"/>
      <c r="K3" s="346"/>
      <c r="L3" s="322"/>
      <c r="M3" s="326"/>
    </row>
    <row r="4" spans="1:13" ht="14.25">
      <c r="A4" s="511"/>
      <c r="B4" s="511"/>
      <c r="C4" s="511"/>
      <c r="D4" s="321"/>
      <c r="E4" s="321"/>
      <c r="F4" s="321"/>
      <c r="G4" s="321"/>
      <c r="H4" s="321"/>
      <c r="I4" s="540"/>
      <c r="J4" s="321"/>
      <c r="K4" s="321"/>
      <c r="L4" s="321"/>
      <c r="M4" s="321"/>
    </row>
    <row r="5" spans="1:13" ht="36" customHeight="1">
      <c r="A5" s="383" t="s">
        <v>714</v>
      </c>
      <c r="B5" s="383" t="s">
        <v>150</v>
      </c>
      <c r="C5" s="383" t="s">
        <v>151</v>
      </c>
      <c r="D5" s="355" t="s">
        <v>152</v>
      </c>
      <c r="E5" s="355" t="s">
        <v>153</v>
      </c>
      <c r="F5" s="352" t="s">
        <v>193</v>
      </c>
      <c r="G5" s="384" t="s">
        <v>154</v>
      </c>
      <c r="H5" s="418">
        <v>101</v>
      </c>
      <c r="I5" s="559"/>
      <c r="J5" s="560"/>
      <c r="K5" s="560"/>
      <c r="L5" s="561"/>
      <c r="M5" s="561"/>
    </row>
    <row r="6" spans="1:13" ht="24.75" customHeight="1">
      <c r="A6" s="554">
        <v>1</v>
      </c>
      <c r="B6" s="548" t="s">
        <v>364</v>
      </c>
      <c r="C6" s="552" t="s">
        <v>592</v>
      </c>
      <c r="D6" s="409" t="s">
        <v>183</v>
      </c>
      <c r="E6" s="551">
        <v>676</v>
      </c>
      <c r="F6" s="409"/>
      <c r="G6" s="409"/>
      <c r="H6" s="409"/>
      <c r="I6" s="559"/>
      <c r="J6" s="562"/>
      <c r="K6" s="562"/>
      <c r="L6" s="563"/>
      <c r="M6" s="563"/>
    </row>
    <row r="7" spans="1:13" ht="24.75" customHeight="1">
      <c r="A7" s="556">
        <v>2</v>
      </c>
      <c r="B7" s="548" t="s">
        <v>365</v>
      </c>
      <c r="C7" s="552" t="s">
        <v>593</v>
      </c>
      <c r="D7" s="409" t="s">
        <v>839</v>
      </c>
      <c r="E7" s="551">
        <v>4020</v>
      </c>
      <c r="F7" s="409"/>
      <c r="G7" s="409"/>
      <c r="H7" s="409"/>
      <c r="I7" s="559"/>
      <c r="J7" s="562"/>
      <c r="K7" s="562"/>
      <c r="L7" s="563"/>
      <c r="M7" s="563"/>
    </row>
    <row r="8" spans="1:13" ht="24.75" customHeight="1">
      <c r="A8" s="556">
        <v>3</v>
      </c>
      <c r="B8" s="548" t="s">
        <v>594</v>
      </c>
      <c r="C8" s="552" t="s">
        <v>595</v>
      </c>
      <c r="D8" s="409" t="s">
        <v>224</v>
      </c>
      <c r="E8" s="551">
        <v>1964</v>
      </c>
      <c r="F8" s="409"/>
      <c r="G8" s="409"/>
      <c r="H8" s="409"/>
      <c r="I8" s="559"/>
      <c r="J8" s="562"/>
      <c r="K8" s="562"/>
      <c r="L8" s="563"/>
      <c r="M8" s="563"/>
    </row>
    <row r="9" spans="1:13" ht="24.75" customHeight="1">
      <c r="A9" s="556">
        <v>4</v>
      </c>
      <c r="B9" s="548" t="s">
        <v>596</v>
      </c>
      <c r="C9" s="552" t="s">
        <v>597</v>
      </c>
      <c r="D9" s="409" t="s">
        <v>224</v>
      </c>
      <c r="E9" s="551">
        <v>3874</v>
      </c>
      <c r="F9" s="409"/>
      <c r="G9" s="409"/>
      <c r="H9" s="409"/>
      <c r="I9" s="559"/>
      <c r="J9" s="562"/>
      <c r="K9" s="562"/>
      <c r="L9" s="563"/>
      <c r="M9" s="563"/>
    </row>
    <row r="10" spans="1:13" ht="24.75" customHeight="1">
      <c r="A10" s="554"/>
      <c r="B10" s="548"/>
      <c r="C10" s="552"/>
      <c r="D10" s="553"/>
      <c r="E10" s="551"/>
      <c r="F10" s="553"/>
      <c r="G10" s="553"/>
      <c r="H10" s="553"/>
      <c r="I10" s="559"/>
      <c r="J10" s="562"/>
      <c r="K10" s="562"/>
      <c r="L10" s="563"/>
      <c r="M10" s="563"/>
    </row>
    <row r="11" spans="1:13" ht="24.75" customHeight="1">
      <c r="A11" s="554">
        <v>5</v>
      </c>
      <c r="B11" s="548" t="s">
        <v>598</v>
      </c>
      <c r="C11" s="552" t="s">
        <v>599</v>
      </c>
      <c r="D11" s="409" t="s">
        <v>224</v>
      </c>
      <c r="E11" s="551">
        <v>32</v>
      </c>
      <c r="F11" s="409"/>
      <c r="G11" s="409"/>
      <c r="H11" s="409"/>
      <c r="I11" s="559"/>
      <c r="J11" s="562"/>
      <c r="K11" s="562"/>
      <c r="L11" s="563"/>
      <c r="M11" s="563"/>
    </row>
    <row r="12" spans="1:13" ht="24.75" customHeight="1">
      <c r="A12" s="554">
        <v>6</v>
      </c>
      <c r="B12" s="548" t="s">
        <v>600</v>
      </c>
      <c r="C12" s="360" t="s">
        <v>601</v>
      </c>
      <c r="D12" s="409" t="s">
        <v>224</v>
      </c>
      <c r="E12" s="551">
        <v>659</v>
      </c>
      <c r="F12" s="409"/>
      <c r="G12" s="409"/>
      <c r="H12" s="409"/>
      <c r="I12" s="559"/>
      <c r="J12" s="562"/>
      <c r="K12" s="562"/>
      <c r="L12" s="563"/>
      <c r="M12" s="563"/>
    </row>
    <row r="13" spans="1:13" ht="24.75" customHeight="1">
      <c r="A13" s="554">
        <v>7</v>
      </c>
      <c r="B13" s="548" t="s">
        <v>366</v>
      </c>
      <c r="C13" s="360" t="s">
        <v>602</v>
      </c>
      <c r="D13" s="409" t="s">
        <v>224</v>
      </c>
      <c r="E13" s="551">
        <v>22275</v>
      </c>
      <c r="F13" s="409"/>
      <c r="G13" s="409"/>
      <c r="H13" s="409">
        <v>2025</v>
      </c>
      <c r="I13" s="559"/>
      <c r="J13" s="564"/>
      <c r="K13" s="564"/>
      <c r="L13" s="563"/>
      <c r="M13" s="563"/>
    </row>
    <row r="14" spans="1:13" ht="24.75" customHeight="1">
      <c r="A14" s="554">
        <v>8</v>
      </c>
      <c r="B14" s="548" t="s">
        <v>367</v>
      </c>
      <c r="C14" s="360" t="s">
        <v>603</v>
      </c>
      <c r="D14" s="409" t="s">
        <v>224</v>
      </c>
      <c r="E14" s="551">
        <v>14190</v>
      </c>
      <c r="F14" s="409"/>
      <c r="G14" s="409"/>
      <c r="H14" s="409"/>
      <c r="I14" s="559"/>
      <c r="J14" s="564"/>
      <c r="K14" s="564"/>
      <c r="L14" s="563"/>
      <c r="M14" s="563"/>
    </row>
    <row r="15" spans="1:13" ht="24.75" customHeight="1">
      <c r="A15" s="556">
        <v>9</v>
      </c>
      <c r="B15" s="548" t="s">
        <v>368</v>
      </c>
      <c r="C15" s="552" t="s">
        <v>604</v>
      </c>
      <c r="D15" s="409" t="s">
        <v>224</v>
      </c>
      <c r="E15" s="551">
        <v>22275</v>
      </c>
      <c r="F15" s="409"/>
      <c r="G15" s="409"/>
      <c r="H15" s="409"/>
      <c r="I15" s="559"/>
      <c r="J15" s="564"/>
      <c r="K15" s="564"/>
      <c r="L15" s="563"/>
      <c r="M15" s="563"/>
    </row>
    <row r="16" spans="1:13" ht="24.75" customHeight="1">
      <c r="A16" s="556">
        <v>10</v>
      </c>
      <c r="B16" s="548" t="s">
        <v>369</v>
      </c>
      <c r="C16" s="552" t="s">
        <v>605</v>
      </c>
      <c r="D16" s="409" t="s">
        <v>224</v>
      </c>
      <c r="E16" s="551">
        <v>14190</v>
      </c>
      <c r="F16" s="409"/>
      <c r="G16" s="409"/>
      <c r="H16" s="409"/>
      <c r="I16" s="559"/>
      <c r="J16" s="564"/>
      <c r="K16" s="564"/>
      <c r="L16" s="563"/>
      <c r="M16" s="563"/>
    </row>
    <row r="17" spans="1:13" ht="24.75" customHeight="1">
      <c r="A17" s="556">
        <v>11</v>
      </c>
      <c r="B17" s="548" t="s">
        <v>370</v>
      </c>
      <c r="C17" s="360" t="s">
        <v>663</v>
      </c>
      <c r="D17" s="409" t="s">
        <v>839</v>
      </c>
      <c r="E17" s="551">
        <v>820</v>
      </c>
      <c r="F17" s="409"/>
      <c r="G17" s="409"/>
      <c r="H17" s="409"/>
      <c r="I17" s="559"/>
      <c r="J17" s="564"/>
      <c r="K17" s="564"/>
      <c r="L17" s="563"/>
      <c r="M17" s="563"/>
    </row>
    <row r="18" spans="1:13" ht="24.75" customHeight="1">
      <c r="A18" s="556">
        <v>12</v>
      </c>
      <c r="B18" s="548" t="s">
        <v>371</v>
      </c>
      <c r="C18" s="360" t="s">
        <v>606</v>
      </c>
      <c r="D18" s="409" t="s">
        <v>839</v>
      </c>
      <c r="E18" s="551">
        <v>946</v>
      </c>
      <c r="F18" s="409"/>
      <c r="G18" s="409"/>
      <c r="H18" s="409"/>
      <c r="I18" s="559"/>
      <c r="J18" s="564"/>
      <c r="K18" s="564"/>
      <c r="L18" s="563"/>
      <c r="M18" s="563"/>
    </row>
    <row r="19" spans="1:13" ht="24.75" customHeight="1">
      <c r="A19" s="554">
        <v>13</v>
      </c>
      <c r="B19" s="548" t="s">
        <v>372</v>
      </c>
      <c r="C19" s="548" t="s">
        <v>607</v>
      </c>
      <c r="D19" s="409" t="s">
        <v>839</v>
      </c>
      <c r="E19" s="551">
        <v>1140</v>
      </c>
      <c r="F19" s="409"/>
      <c r="G19" s="409"/>
      <c r="H19" s="409"/>
      <c r="I19" s="559"/>
      <c r="J19" s="563"/>
      <c r="K19" s="563"/>
      <c r="L19" s="563"/>
      <c r="M19" s="563"/>
    </row>
    <row r="20" spans="1:13" ht="24.75" customHeight="1">
      <c r="A20" s="554">
        <v>14</v>
      </c>
      <c r="B20" s="548" t="s">
        <v>377</v>
      </c>
      <c r="C20" s="360" t="s">
        <v>664</v>
      </c>
      <c r="D20" s="409" t="s">
        <v>839</v>
      </c>
      <c r="E20" s="551">
        <v>4843</v>
      </c>
      <c r="F20" s="553"/>
      <c r="G20" s="553"/>
      <c r="H20" s="553"/>
      <c r="I20" s="559"/>
      <c r="J20" s="563"/>
      <c r="K20" s="563"/>
      <c r="L20" s="563"/>
      <c r="M20" s="563"/>
    </row>
    <row r="21" spans="1:13" ht="24.75" customHeight="1">
      <c r="A21" s="554">
        <v>15</v>
      </c>
      <c r="B21" s="548" t="s">
        <v>373</v>
      </c>
      <c r="C21" s="548" t="s">
        <v>665</v>
      </c>
      <c r="D21" s="409" t="s">
        <v>839</v>
      </c>
      <c r="E21" s="551">
        <v>4127</v>
      </c>
      <c r="F21" s="409"/>
      <c r="G21" s="409"/>
      <c r="H21" s="409"/>
      <c r="I21" s="559"/>
      <c r="J21" s="563"/>
      <c r="K21" s="563"/>
      <c r="L21" s="563"/>
      <c r="M21" s="563"/>
    </row>
    <row r="22" spans="1:13" ht="24.75" customHeight="1">
      <c r="A22" s="554">
        <v>16</v>
      </c>
      <c r="B22" s="548" t="s">
        <v>374</v>
      </c>
      <c r="C22" s="548" t="s">
        <v>666</v>
      </c>
      <c r="D22" s="409" t="s">
        <v>839</v>
      </c>
      <c r="E22" s="551">
        <v>6664</v>
      </c>
      <c r="F22" s="409"/>
      <c r="G22" s="409"/>
      <c r="H22" s="409"/>
      <c r="I22" s="559"/>
      <c r="J22" s="563"/>
      <c r="K22" s="563"/>
      <c r="L22" s="563"/>
      <c r="M22" s="563"/>
    </row>
    <row r="23" spans="1:13" ht="24.75" customHeight="1">
      <c r="A23" s="554">
        <v>17</v>
      </c>
      <c r="B23" s="548" t="s">
        <v>378</v>
      </c>
      <c r="C23" s="360" t="s">
        <v>667</v>
      </c>
      <c r="D23" s="409" t="s">
        <v>839</v>
      </c>
      <c r="E23" s="551">
        <v>662</v>
      </c>
      <c r="F23" s="409"/>
      <c r="G23" s="409"/>
      <c r="H23" s="409"/>
      <c r="I23" s="559"/>
      <c r="J23" s="563"/>
      <c r="K23" s="563"/>
      <c r="L23" s="563"/>
      <c r="M23" s="563"/>
    </row>
    <row r="24" spans="1:13" ht="48" customHeight="1">
      <c r="A24" s="554">
        <v>18</v>
      </c>
      <c r="B24" s="548" t="s">
        <v>375</v>
      </c>
      <c r="C24" s="360" t="s">
        <v>668</v>
      </c>
      <c r="D24" s="409" t="s">
        <v>839</v>
      </c>
      <c r="E24" s="551">
        <v>1656</v>
      </c>
      <c r="F24" s="409"/>
      <c r="G24" s="409"/>
      <c r="H24" s="409"/>
      <c r="I24" s="559"/>
      <c r="J24" s="563"/>
      <c r="K24" s="563"/>
      <c r="L24" s="563"/>
      <c r="M24" s="563"/>
    </row>
    <row r="25" spans="1:13" ht="30.75" customHeight="1">
      <c r="A25" s="554">
        <v>19</v>
      </c>
      <c r="B25" s="548" t="s">
        <v>376</v>
      </c>
      <c r="C25" s="360" t="s">
        <v>669</v>
      </c>
      <c r="D25" s="409" t="s">
        <v>224</v>
      </c>
      <c r="E25" s="551">
        <v>250</v>
      </c>
      <c r="F25" s="409"/>
      <c r="G25" s="409"/>
      <c r="H25" s="409"/>
      <c r="I25" s="559"/>
      <c r="J25" s="563"/>
      <c r="K25" s="563"/>
      <c r="L25" s="563"/>
      <c r="M25" s="563"/>
    </row>
    <row r="26" spans="1:13" ht="46.5" customHeight="1">
      <c r="A26" s="554">
        <v>20</v>
      </c>
      <c r="B26" s="548" t="s">
        <v>379</v>
      </c>
      <c r="C26" s="360" t="s">
        <v>670</v>
      </c>
      <c r="D26" s="409" t="s">
        <v>224</v>
      </c>
      <c r="E26" s="551">
        <v>367</v>
      </c>
      <c r="F26" s="409"/>
      <c r="G26" s="409"/>
      <c r="H26" s="409"/>
      <c r="I26" s="559"/>
      <c r="J26" s="563"/>
      <c r="K26" s="563"/>
      <c r="L26" s="563"/>
      <c r="M26" s="563"/>
    </row>
    <row r="27" spans="1:13" ht="24.75" customHeight="1">
      <c r="A27" s="556">
        <v>21</v>
      </c>
      <c r="B27" s="548" t="s">
        <v>746</v>
      </c>
      <c r="C27" s="531" t="s">
        <v>62</v>
      </c>
      <c r="D27" s="409" t="s">
        <v>192</v>
      </c>
      <c r="E27" s="551">
        <v>805</v>
      </c>
      <c r="F27" s="409"/>
      <c r="G27" s="409"/>
      <c r="H27" s="409"/>
      <c r="I27" s="559"/>
      <c r="J27" s="564"/>
      <c r="K27" s="564"/>
      <c r="L27" s="567"/>
      <c r="M27" s="567"/>
    </row>
    <row r="28" spans="1:13" ht="24.75" customHeight="1">
      <c r="A28" s="556">
        <v>22</v>
      </c>
      <c r="B28" s="557" t="s">
        <v>608</v>
      </c>
      <c r="C28" s="531" t="s">
        <v>880</v>
      </c>
      <c r="D28" s="409" t="s">
        <v>839</v>
      </c>
      <c r="E28" s="551">
        <v>6500</v>
      </c>
      <c r="F28" s="409"/>
      <c r="G28" s="409"/>
      <c r="H28" s="409"/>
      <c r="I28" s="559"/>
      <c r="J28" s="564"/>
      <c r="K28" s="564"/>
      <c r="L28" s="567"/>
      <c r="M28" s="567"/>
    </row>
    <row r="29" spans="1:13" ht="24.75" customHeight="1">
      <c r="A29" s="556">
        <v>23</v>
      </c>
      <c r="B29" s="558" t="s">
        <v>968</v>
      </c>
      <c r="C29" s="531" t="s">
        <v>696</v>
      </c>
      <c r="D29" s="409" t="s">
        <v>186</v>
      </c>
      <c r="E29" s="555">
        <v>620</v>
      </c>
      <c r="F29" s="409"/>
      <c r="G29" s="409"/>
      <c r="H29" s="409"/>
      <c r="I29" s="565"/>
      <c r="J29" s="566"/>
      <c r="K29" s="566"/>
      <c r="L29" s="567"/>
      <c r="M29" s="567"/>
    </row>
    <row r="30" spans="1:13" ht="24.75" customHeight="1">
      <c r="A30" s="556">
        <v>24</v>
      </c>
      <c r="B30" s="558" t="s">
        <v>653</v>
      </c>
      <c r="C30" s="531" t="s">
        <v>643</v>
      </c>
      <c r="D30" s="409" t="s">
        <v>186</v>
      </c>
      <c r="E30" s="555">
        <v>112</v>
      </c>
      <c r="F30" s="409"/>
      <c r="G30" s="409"/>
      <c r="H30" s="409"/>
      <c r="I30" s="565"/>
      <c r="J30" s="566"/>
      <c r="K30" s="566"/>
      <c r="L30" s="567"/>
      <c r="M30" s="567"/>
    </row>
    <row r="31" spans="1:13" ht="24.75" customHeight="1">
      <c r="A31" s="556">
        <v>25</v>
      </c>
      <c r="B31" s="558" t="s">
        <v>654</v>
      </c>
      <c r="C31" s="531" t="s">
        <v>644</v>
      </c>
      <c r="D31" s="409" t="s">
        <v>186</v>
      </c>
      <c r="E31" s="555">
        <v>40</v>
      </c>
      <c r="F31" s="409"/>
      <c r="G31" s="409"/>
      <c r="H31" s="409"/>
      <c r="I31" s="565"/>
      <c r="J31" s="566"/>
      <c r="K31" s="566"/>
      <c r="L31" s="567"/>
      <c r="M31" s="567"/>
    </row>
    <row r="32" spans="1:13" ht="24.75" customHeight="1">
      <c r="A32" s="556">
        <v>26</v>
      </c>
      <c r="B32" s="558" t="s">
        <v>655</v>
      </c>
      <c r="C32" s="531" t="s">
        <v>649</v>
      </c>
      <c r="D32" s="409" t="s">
        <v>186</v>
      </c>
      <c r="E32" s="555">
        <v>104</v>
      </c>
      <c r="F32" s="409"/>
      <c r="G32" s="409"/>
      <c r="H32" s="409"/>
      <c r="I32" s="565"/>
      <c r="J32" s="566"/>
      <c r="K32" s="566"/>
      <c r="L32" s="567"/>
      <c r="M32" s="567"/>
    </row>
    <row r="33" spans="1:13" ht="24.75" customHeight="1">
      <c r="A33" s="556">
        <v>27</v>
      </c>
      <c r="B33" s="558" t="s">
        <v>656</v>
      </c>
      <c r="C33" s="531" t="s">
        <v>650</v>
      </c>
      <c r="D33" s="409" t="s">
        <v>186</v>
      </c>
      <c r="E33" s="555">
        <v>240</v>
      </c>
      <c r="F33" s="409"/>
      <c r="G33" s="409"/>
      <c r="H33" s="409"/>
      <c r="I33" s="565"/>
      <c r="J33" s="566"/>
      <c r="K33" s="566"/>
      <c r="L33" s="567"/>
      <c r="M33" s="567"/>
    </row>
    <row r="34" spans="1:13" ht="24.75" customHeight="1">
      <c r="A34" s="556">
        <v>28</v>
      </c>
      <c r="B34" s="558" t="s">
        <v>657</v>
      </c>
      <c r="C34" s="531" t="s">
        <v>651</v>
      </c>
      <c r="D34" s="409" t="s">
        <v>186</v>
      </c>
      <c r="E34" s="555">
        <v>460</v>
      </c>
      <c r="F34" s="409"/>
      <c r="G34" s="409"/>
      <c r="H34" s="409"/>
      <c r="I34" s="565"/>
      <c r="J34" s="566"/>
      <c r="K34" s="566"/>
      <c r="L34" s="567"/>
      <c r="M34" s="567"/>
    </row>
    <row r="35" spans="1:13" ht="24.75" customHeight="1">
      <c r="A35" s="556">
        <v>29</v>
      </c>
      <c r="B35" s="548" t="s">
        <v>963</v>
      </c>
      <c r="C35" s="531" t="s">
        <v>697</v>
      </c>
      <c r="D35" s="409" t="s">
        <v>188</v>
      </c>
      <c r="E35" s="555">
        <v>833</v>
      </c>
      <c r="F35" s="409"/>
      <c r="G35" s="409"/>
      <c r="H35" s="409"/>
      <c r="I35" s="565"/>
      <c r="J35" s="566"/>
      <c r="K35" s="566"/>
      <c r="L35" s="567"/>
      <c r="M35" s="567"/>
    </row>
    <row r="36" spans="1:13" ht="24.75" customHeight="1">
      <c r="A36" s="556">
        <v>30</v>
      </c>
      <c r="B36" s="548" t="s">
        <v>380</v>
      </c>
      <c r="C36" s="531" t="s">
        <v>642</v>
      </c>
      <c r="D36" s="409" t="s">
        <v>839</v>
      </c>
      <c r="E36" s="555">
        <v>5544</v>
      </c>
      <c r="F36" s="409"/>
      <c r="G36" s="409"/>
      <c r="H36" s="409"/>
      <c r="I36" s="565"/>
      <c r="J36" s="566"/>
      <c r="K36" s="566"/>
      <c r="L36" s="567"/>
      <c r="M36" s="567"/>
    </row>
    <row r="37" spans="1:13" ht="24.75" customHeight="1">
      <c r="A37" s="556">
        <v>31</v>
      </c>
      <c r="B37" s="548" t="s">
        <v>658</v>
      </c>
      <c r="C37" s="531" t="s">
        <v>645</v>
      </c>
      <c r="D37" s="409" t="s">
        <v>839</v>
      </c>
      <c r="E37" s="555">
        <v>1363</v>
      </c>
      <c r="F37" s="409"/>
      <c r="G37" s="409"/>
      <c r="H37" s="409"/>
      <c r="I37" s="565"/>
      <c r="J37" s="566"/>
      <c r="K37" s="566"/>
      <c r="L37" s="567"/>
      <c r="M37" s="567"/>
    </row>
    <row r="38" spans="1:13" ht="24.75" customHeight="1">
      <c r="A38" s="556">
        <v>32</v>
      </c>
      <c r="B38" s="548" t="s">
        <v>659</v>
      </c>
      <c r="C38" s="531" t="s">
        <v>646</v>
      </c>
      <c r="D38" s="409" t="s">
        <v>839</v>
      </c>
      <c r="E38" s="555">
        <v>3380</v>
      </c>
      <c r="F38" s="409"/>
      <c r="G38" s="409"/>
      <c r="H38" s="409"/>
      <c r="I38" s="565"/>
      <c r="J38" s="566"/>
      <c r="K38" s="566"/>
      <c r="L38" s="567"/>
      <c r="M38" s="567"/>
    </row>
    <row r="39" spans="1:13" ht="24.75" customHeight="1">
      <c r="A39" s="556">
        <v>33</v>
      </c>
      <c r="B39" s="548" t="s">
        <v>660</v>
      </c>
      <c r="C39" s="531" t="s">
        <v>647</v>
      </c>
      <c r="D39" s="409" t="s">
        <v>839</v>
      </c>
      <c r="E39" s="555">
        <v>8892</v>
      </c>
      <c r="F39" s="353"/>
      <c r="G39" s="353"/>
      <c r="H39" s="353"/>
      <c r="I39" s="565"/>
      <c r="J39" s="566"/>
      <c r="K39" s="566"/>
      <c r="L39" s="567"/>
      <c r="M39" s="567"/>
    </row>
    <row r="40" spans="1:13" ht="24.75" customHeight="1">
      <c r="A40" s="556">
        <v>34</v>
      </c>
      <c r="B40" s="548" t="s">
        <v>661</v>
      </c>
      <c r="C40" s="531" t="s">
        <v>648</v>
      </c>
      <c r="D40" s="409" t="s">
        <v>839</v>
      </c>
      <c r="E40" s="555">
        <v>352</v>
      </c>
      <c r="F40" s="353"/>
      <c r="G40" s="353"/>
      <c r="H40" s="353"/>
      <c r="I40" s="565"/>
      <c r="J40" s="566"/>
      <c r="K40" s="566"/>
      <c r="L40" s="567"/>
      <c r="M40" s="567"/>
    </row>
    <row r="41" spans="1:13" ht="24.75" customHeight="1">
      <c r="A41" s="556">
        <v>35</v>
      </c>
      <c r="B41" s="548" t="s">
        <v>662</v>
      </c>
      <c r="C41" s="531" t="s">
        <v>652</v>
      </c>
      <c r="D41" s="409" t="s">
        <v>839</v>
      </c>
      <c r="E41" s="555">
        <v>5244</v>
      </c>
      <c r="F41" s="353"/>
      <c r="G41" s="353"/>
      <c r="H41" s="353"/>
      <c r="I41" s="565"/>
      <c r="J41" s="566"/>
      <c r="K41" s="566"/>
      <c r="L41" s="567"/>
      <c r="M41" s="567"/>
    </row>
    <row r="42" spans="1:13" ht="24.75" customHeight="1">
      <c r="A42" s="556">
        <v>36</v>
      </c>
      <c r="B42" s="548" t="s">
        <v>381</v>
      </c>
      <c r="C42" s="531" t="s">
        <v>857</v>
      </c>
      <c r="D42" s="409" t="s">
        <v>188</v>
      </c>
      <c r="E42" s="555">
        <v>640</v>
      </c>
      <c r="F42" s="353"/>
      <c r="G42" s="353"/>
      <c r="H42" s="353"/>
      <c r="I42" s="565"/>
      <c r="J42" s="566"/>
      <c r="K42" s="566"/>
      <c r="L42" s="567"/>
      <c r="M42" s="567"/>
    </row>
    <row r="43" spans="1:13" ht="24.75" customHeight="1" thickBot="1">
      <c r="A43" s="556">
        <v>37</v>
      </c>
      <c r="B43" s="548" t="s">
        <v>964</v>
      </c>
      <c r="C43" s="531" t="s">
        <v>698</v>
      </c>
      <c r="D43" s="409" t="s">
        <v>188</v>
      </c>
      <c r="E43" s="555">
        <v>2018</v>
      </c>
      <c r="F43" s="353"/>
      <c r="G43" s="492"/>
      <c r="H43" s="353"/>
      <c r="I43" s="565"/>
      <c r="J43" s="566"/>
      <c r="K43" s="566"/>
      <c r="L43" s="567"/>
      <c r="M43" s="567"/>
    </row>
    <row r="44" spans="1:13" ht="24.75" customHeight="1" thickBot="1">
      <c r="A44" s="307"/>
      <c r="B44" s="308" t="s">
        <v>189</v>
      </c>
      <c r="C44" s="308"/>
      <c r="D44" s="308"/>
      <c r="E44" s="308"/>
      <c r="F44" s="308"/>
      <c r="G44" s="569"/>
      <c r="H44" s="319"/>
      <c r="I44" s="541"/>
      <c r="J44" s="319"/>
      <c r="K44" s="319"/>
      <c r="L44" s="319"/>
      <c r="M44" s="319"/>
    </row>
  </sheetData>
  <sheetProtection/>
  <printOptions/>
  <pageMargins left="0.5905511811023623" right="0.5905511811023623" top="0.7874015748031497" bottom="0.7874015748031497" header="0.1968503937007874" footer="0.1968503937007874"/>
  <pageSetup horizontalDpi="1200" verticalDpi="1200" orientation="landscape" paperSize="9" scale="70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136"/>
  <sheetViews>
    <sheetView view="pageBreakPreview" zoomScale="75" zoomScaleNormal="75" zoomScaleSheetLayoutView="75" zoomScalePageLayoutView="0" workbookViewId="0" topLeftCell="B1">
      <selection activeCell="A18" sqref="A18"/>
    </sheetView>
  </sheetViews>
  <sheetFormatPr defaultColWidth="8.8515625" defaultRowHeight="12.75"/>
  <cols>
    <col min="1" max="1" width="5.7109375" style="9" customWidth="1"/>
    <col min="2" max="2" width="55.7109375" style="18" customWidth="1"/>
    <col min="3" max="3" width="59.00390625" style="61" customWidth="1"/>
    <col min="4" max="4" width="9.00390625" style="9" customWidth="1"/>
    <col min="5" max="5" width="16.28125" style="9" customWidth="1"/>
    <col min="6" max="6" width="21.8515625" style="25" customWidth="1"/>
    <col min="7" max="7" width="20.140625" style="25" customWidth="1"/>
    <col min="8" max="8" width="10.8515625" style="7" bestFit="1" customWidth="1"/>
    <col min="9" max="9" width="8.8515625" style="19" customWidth="1"/>
    <col min="10" max="10" width="8.8515625" style="7" customWidth="1"/>
    <col min="11" max="16384" width="8.8515625" style="9" customWidth="1"/>
  </cols>
  <sheetData>
    <row r="1" spans="1:7" ht="15.75" customHeight="1">
      <c r="A1" s="503" t="s">
        <v>748</v>
      </c>
      <c r="B1" s="504"/>
      <c r="C1" s="533" t="s">
        <v>858</v>
      </c>
      <c r="D1" s="310"/>
      <c r="E1" s="310"/>
      <c r="F1" s="506"/>
      <c r="G1" s="506"/>
    </row>
    <row r="2" spans="1:7" s="128" customFormat="1" ht="44.25" customHeight="1">
      <c r="A2" s="511"/>
      <c r="B2" s="382" t="str">
        <f>'BILL100-А'!B2</f>
        <v>Aktobe-Martuk-RF Border (to Orenburg) road  Reconstruction Project, kм 0-102  
</v>
      </c>
      <c r="C2" s="382" t="str">
        <f>'BILL100-А'!C2</f>
        <v>Проект реконструкции автомобильной дороги  «Актобе-Мартук-граница РФ (на Оренбург)», км 0-102                                            
</v>
      </c>
      <c r="D2" s="310"/>
      <c r="E2" s="310"/>
      <c r="F2" s="512"/>
      <c r="G2" s="368"/>
    </row>
    <row r="3" spans="1:9" ht="15.75" customHeight="1">
      <c r="A3" s="321"/>
      <c r="B3" s="322"/>
      <c r="C3" s="322"/>
      <c r="D3" s="310"/>
      <c r="E3" s="346"/>
      <c r="F3" s="322"/>
      <c r="G3" s="326"/>
      <c r="H3" s="2"/>
      <c r="I3" s="7"/>
    </row>
    <row r="4" spans="1:7" ht="15.75" customHeight="1">
      <c r="A4" s="387"/>
      <c r="B4" s="513"/>
      <c r="C4" s="514"/>
      <c r="D4" s="387"/>
      <c r="E4" s="387"/>
      <c r="F4" s="515"/>
      <c r="G4" s="515"/>
    </row>
    <row r="5" spans="1:9" s="106" customFormat="1" ht="37.5" customHeight="1">
      <c r="A5" s="383" t="s">
        <v>714</v>
      </c>
      <c r="B5" s="383" t="s">
        <v>150</v>
      </c>
      <c r="C5" s="383" t="s">
        <v>151</v>
      </c>
      <c r="D5" s="355" t="s">
        <v>152</v>
      </c>
      <c r="E5" s="355" t="s">
        <v>153</v>
      </c>
      <c r="F5" s="352" t="s">
        <v>193</v>
      </c>
      <c r="G5" s="384" t="s">
        <v>154</v>
      </c>
      <c r="H5" s="507"/>
      <c r="I5" s="508"/>
    </row>
    <row r="6" spans="1:9" s="12" customFormat="1" ht="24.75" customHeight="1">
      <c r="A6" s="517">
        <v>1</v>
      </c>
      <c r="B6" s="361" t="s">
        <v>749</v>
      </c>
      <c r="C6" s="518" t="s">
        <v>699</v>
      </c>
      <c r="D6" s="519" t="s">
        <v>186</v>
      </c>
      <c r="E6" s="520">
        <v>4127</v>
      </c>
      <c r="F6" s="521"/>
      <c r="G6" s="522"/>
      <c r="H6" s="509"/>
      <c r="I6" s="290"/>
    </row>
    <row r="7" spans="1:9" s="12" customFormat="1" ht="24.75" customHeight="1">
      <c r="A7" s="523">
        <v>2</v>
      </c>
      <c r="B7" s="349" t="s">
        <v>681</v>
      </c>
      <c r="C7" s="524" t="s">
        <v>700</v>
      </c>
      <c r="D7" s="411" t="s">
        <v>186</v>
      </c>
      <c r="E7" s="525">
        <v>202</v>
      </c>
      <c r="F7" s="526"/>
      <c r="G7" s="527"/>
      <c r="H7" s="509"/>
      <c r="I7" s="290"/>
    </row>
    <row r="8" spans="1:9" s="12" customFormat="1" ht="24.75" customHeight="1">
      <c r="A8" s="523"/>
      <c r="B8" s="349" t="s">
        <v>879</v>
      </c>
      <c r="C8" s="429" t="s">
        <v>701</v>
      </c>
      <c r="D8" s="431"/>
      <c r="E8" s="525"/>
      <c r="F8" s="526"/>
      <c r="G8" s="527"/>
      <c r="H8" s="509"/>
      <c r="I8" s="290"/>
    </row>
    <row r="9" spans="1:9" s="12" customFormat="1" ht="24.75" customHeight="1">
      <c r="A9" s="523">
        <v>3</v>
      </c>
      <c r="B9" s="534" t="s">
        <v>750</v>
      </c>
      <c r="C9" s="535" t="s">
        <v>750</v>
      </c>
      <c r="D9" s="411" t="s">
        <v>186</v>
      </c>
      <c r="E9" s="525">
        <f>(545+74)-E7-E10-E11-E12</f>
        <v>319</v>
      </c>
      <c r="F9" s="526"/>
      <c r="G9" s="527"/>
      <c r="H9" s="509"/>
      <c r="I9" s="290"/>
    </row>
    <row r="10" spans="1:9" s="12" customFormat="1" ht="24.75" customHeight="1">
      <c r="A10" s="523">
        <v>4</v>
      </c>
      <c r="B10" s="534" t="s">
        <v>859</v>
      </c>
      <c r="C10" s="535" t="s">
        <v>859</v>
      </c>
      <c r="D10" s="411" t="s">
        <v>186</v>
      </c>
      <c r="E10" s="525">
        <f>21+2+13+3+2</f>
        <v>41</v>
      </c>
      <c r="F10" s="526"/>
      <c r="G10" s="527"/>
      <c r="H10" s="509"/>
      <c r="I10" s="290"/>
    </row>
    <row r="11" spans="1:9" s="12" customFormat="1" ht="24.75" customHeight="1">
      <c r="A11" s="523">
        <v>5</v>
      </c>
      <c r="B11" s="534" t="s">
        <v>860</v>
      </c>
      <c r="C11" s="535" t="s">
        <v>860</v>
      </c>
      <c r="D11" s="411" t="s">
        <v>186</v>
      </c>
      <c r="E11" s="525">
        <f>45+6</f>
        <v>51</v>
      </c>
      <c r="F11" s="526"/>
      <c r="G11" s="527"/>
      <c r="H11" s="509"/>
      <c r="I11" s="290"/>
    </row>
    <row r="12" spans="1:9" s="12" customFormat="1" ht="24.75" customHeight="1">
      <c r="A12" s="523">
        <v>6</v>
      </c>
      <c r="B12" s="534" t="s">
        <v>751</v>
      </c>
      <c r="C12" s="535" t="s">
        <v>751</v>
      </c>
      <c r="D12" s="411" t="s">
        <v>186</v>
      </c>
      <c r="E12" s="525">
        <v>6</v>
      </c>
      <c r="F12" s="526"/>
      <c r="G12" s="527"/>
      <c r="H12" s="509"/>
      <c r="I12" s="290"/>
    </row>
    <row r="13" spans="1:9" s="12" customFormat="1" ht="24.75" customHeight="1">
      <c r="A13" s="528">
        <v>7</v>
      </c>
      <c r="B13" s="349" t="s">
        <v>382</v>
      </c>
      <c r="C13" s="524" t="s">
        <v>856</v>
      </c>
      <c r="D13" s="431" t="s">
        <v>183</v>
      </c>
      <c r="E13" s="525">
        <v>37595</v>
      </c>
      <c r="F13" s="526"/>
      <c r="G13" s="527"/>
      <c r="H13" s="509"/>
      <c r="I13" s="290"/>
    </row>
    <row r="14" spans="1:9" s="12" customFormat="1" ht="24.75" customHeight="1">
      <c r="A14" s="528">
        <v>8</v>
      </c>
      <c r="B14" s="349" t="s">
        <v>752</v>
      </c>
      <c r="C14" s="524" t="s">
        <v>702</v>
      </c>
      <c r="D14" s="411" t="s">
        <v>186</v>
      </c>
      <c r="E14" s="525">
        <v>14</v>
      </c>
      <c r="F14" s="526"/>
      <c r="G14" s="527"/>
      <c r="H14" s="509"/>
      <c r="I14" s="290"/>
    </row>
    <row r="15" spans="1:9" s="27" customFormat="1" ht="33.75" customHeight="1">
      <c r="A15" s="528">
        <v>9</v>
      </c>
      <c r="B15" s="349" t="s">
        <v>960</v>
      </c>
      <c r="C15" s="524" t="s">
        <v>703</v>
      </c>
      <c r="D15" s="411" t="s">
        <v>186</v>
      </c>
      <c r="E15" s="525">
        <v>4</v>
      </c>
      <c r="F15" s="526"/>
      <c r="G15" s="527"/>
      <c r="H15" s="509"/>
      <c r="I15" s="290"/>
    </row>
    <row r="16" spans="1:9" s="12" customFormat="1" ht="24.75" customHeight="1">
      <c r="A16" s="528">
        <v>10</v>
      </c>
      <c r="B16" s="529" t="s">
        <v>967</v>
      </c>
      <c r="C16" s="524" t="s">
        <v>704</v>
      </c>
      <c r="D16" s="411" t="s">
        <v>186</v>
      </c>
      <c r="E16" s="525">
        <v>4</v>
      </c>
      <c r="F16" s="526"/>
      <c r="G16" s="527"/>
      <c r="H16" s="509"/>
      <c r="I16" s="290"/>
    </row>
    <row r="17" spans="1:9" s="12" customFormat="1" ht="24.75" customHeight="1">
      <c r="A17" s="528">
        <v>9</v>
      </c>
      <c r="B17" s="530" t="s">
        <v>969</v>
      </c>
      <c r="C17" s="531" t="s">
        <v>857</v>
      </c>
      <c r="D17" s="411" t="s">
        <v>186</v>
      </c>
      <c r="E17" s="525">
        <v>756</v>
      </c>
      <c r="F17" s="526"/>
      <c r="G17" s="527"/>
      <c r="H17" s="509"/>
      <c r="I17" s="290"/>
    </row>
    <row r="18" spans="1:9" s="12" customFormat="1" ht="24.75" customHeight="1">
      <c r="A18" s="528">
        <v>11</v>
      </c>
      <c r="B18" s="529" t="s">
        <v>383</v>
      </c>
      <c r="C18" s="531" t="s">
        <v>685</v>
      </c>
      <c r="D18" s="411" t="s">
        <v>186</v>
      </c>
      <c r="E18" s="525">
        <v>30</v>
      </c>
      <c r="F18" s="526"/>
      <c r="G18" s="527"/>
      <c r="H18" s="509"/>
      <c r="I18" s="290"/>
    </row>
    <row r="19" spans="1:10" ht="37.5" customHeight="1">
      <c r="A19" s="418"/>
      <c r="B19" s="350" t="s">
        <v>187</v>
      </c>
      <c r="C19" s="350"/>
      <c r="D19" s="350"/>
      <c r="E19" s="350"/>
      <c r="F19" s="532"/>
      <c r="G19" s="532"/>
      <c r="H19" s="510"/>
      <c r="I19" s="7"/>
      <c r="J19" s="9"/>
    </row>
    <row r="20" spans="1:7" ht="15.75" customHeight="1">
      <c r="A20" s="2"/>
      <c r="B20" s="3"/>
      <c r="C20" s="62"/>
      <c r="D20" s="2"/>
      <c r="E20" s="11"/>
      <c r="F20" s="6"/>
      <c r="G20" s="6"/>
    </row>
    <row r="21" spans="1:7" ht="15.75" customHeight="1">
      <c r="A21" s="2"/>
      <c r="B21" s="3"/>
      <c r="C21" s="62"/>
      <c r="D21" s="2"/>
      <c r="E21" s="11"/>
      <c r="F21" s="6"/>
      <c r="G21" s="6"/>
    </row>
    <row r="22" spans="1:7" ht="15.75" customHeight="1">
      <c r="A22" s="2"/>
      <c r="B22" s="3"/>
      <c r="C22" s="62"/>
      <c r="D22" s="2"/>
      <c r="E22" s="11"/>
      <c r="F22" s="6"/>
      <c r="G22" s="6"/>
    </row>
    <row r="23" spans="1:7" ht="15.75" customHeight="1">
      <c r="A23" s="2"/>
      <c r="B23" s="3"/>
      <c r="C23" s="62"/>
      <c r="D23" s="2"/>
      <c r="E23" s="2"/>
      <c r="F23" s="6"/>
      <c r="G23" s="6"/>
    </row>
    <row r="24" spans="1:7" ht="15.75" customHeight="1">
      <c r="A24" s="16"/>
      <c r="B24" s="5"/>
      <c r="C24" s="62"/>
      <c r="D24" s="2"/>
      <c r="E24" s="2"/>
      <c r="F24" s="6"/>
      <c r="G24" s="6"/>
    </row>
    <row r="25" spans="1:7" ht="15.75" customHeight="1">
      <c r="A25" s="16"/>
      <c r="B25" s="5"/>
      <c r="C25" s="62"/>
      <c r="D25" s="2"/>
      <c r="E25" s="2"/>
      <c r="F25" s="6"/>
      <c r="G25" s="6"/>
    </row>
    <row r="26" spans="1:7" ht="15.75" customHeight="1">
      <c r="A26" s="16"/>
      <c r="B26" s="5"/>
      <c r="C26" s="62"/>
      <c r="D26" s="2"/>
      <c r="E26" s="2"/>
      <c r="F26" s="6"/>
      <c r="G26" s="6"/>
    </row>
    <row r="27" spans="1:7" ht="15.75" customHeight="1">
      <c r="A27" s="2"/>
      <c r="B27" s="3"/>
      <c r="C27" s="62"/>
      <c r="D27" s="2"/>
      <c r="E27" s="2"/>
      <c r="F27" s="6"/>
      <c r="G27" s="6"/>
    </row>
    <row r="28" spans="1:7" ht="15.75" customHeight="1">
      <c r="A28" s="16"/>
      <c r="B28" s="5"/>
      <c r="C28" s="62"/>
      <c r="D28" s="2"/>
      <c r="E28" s="2"/>
      <c r="F28" s="6"/>
      <c r="G28" s="6"/>
    </row>
    <row r="29" spans="1:7" ht="15.75" customHeight="1">
      <c r="A29" s="16"/>
      <c r="B29" s="5"/>
      <c r="C29" s="62"/>
      <c r="D29" s="2"/>
      <c r="E29" s="2"/>
      <c r="F29" s="6"/>
      <c r="G29" s="6"/>
    </row>
    <row r="30" spans="1:7" ht="15.75" customHeight="1">
      <c r="A30" s="16"/>
      <c r="B30" s="5"/>
      <c r="C30" s="62"/>
      <c r="D30" s="2"/>
      <c r="E30" s="2"/>
      <c r="F30" s="6"/>
      <c r="G30" s="6"/>
    </row>
    <row r="31" spans="1:7" ht="15.75" customHeight="1">
      <c r="A31" s="2"/>
      <c r="B31" s="15"/>
      <c r="C31" s="62"/>
      <c r="D31" s="2"/>
      <c r="E31" s="2"/>
      <c r="F31" s="6"/>
      <c r="G31" s="6"/>
    </row>
    <row r="32" spans="1:7" ht="15.75" customHeight="1">
      <c r="A32" s="16"/>
      <c r="B32" s="3"/>
      <c r="C32" s="62"/>
      <c r="D32" s="2"/>
      <c r="E32" s="2"/>
      <c r="F32" s="6"/>
      <c r="G32" s="6"/>
    </row>
    <row r="33" spans="1:7" ht="15.75" customHeight="1">
      <c r="A33" s="16"/>
      <c r="B33" s="3"/>
      <c r="C33" s="62"/>
      <c r="D33" s="2"/>
      <c r="E33" s="2"/>
      <c r="F33" s="6"/>
      <c r="G33" s="6"/>
    </row>
    <row r="34" spans="1:7" ht="15.75" customHeight="1">
      <c r="A34" s="2"/>
      <c r="B34" s="3"/>
      <c r="C34" s="62"/>
      <c r="D34" s="2"/>
      <c r="E34" s="2"/>
      <c r="F34" s="6"/>
      <c r="G34" s="6"/>
    </row>
    <row r="35" spans="1:7" ht="15.75" customHeight="1">
      <c r="A35" s="2"/>
      <c r="B35" s="15"/>
      <c r="C35" s="62"/>
      <c r="D35" s="2"/>
      <c r="E35" s="2"/>
      <c r="F35" s="6"/>
      <c r="G35" s="6"/>
    </row>
    <row r="36" spans="1:7" ht="15.75" customHeight="1">
      <c r="A36" s="2"/>
      <c r="B36" s="15"/>
      <c r="C36" s="62"/>
      <c r="D36" s="2"/>
      <c r="E36" s="2"/>
      <c r="F36" s="6"/>
      <c r="G36" s="6"/>
    </row>
    <row r="37" spans="1:7" ht="15.75" customHeight="1">
      <c r="A37" s="2"/>
      <c r="B37" s="15"/>
      <c r="C37" s="62"/>
      <c r="D37" s="2"/>
      <c r="E37" s="2"/>
      <c r="F37" s="6"/>
      <c r="G37" s="6"/>
    </row>
    <row r="38" spans="1:7" ht="15.75" customHeight="1">
      <c r="A38" s="2"/>
      <c r="B38" s="3"/>
      <c r="C38" s="62"/>
      <c r="D38" s="2"/>
      <c r="E38" s="2"/>
      <c r="F38" s="6"/>
      <c r="G38" s="6"/>
    </row>
    <row r="39" spans="1:7" ht="15.75" customHeight="1">
      <c r="A39" s="2"/>
      <c r="B39" s="3"/>
      <c r="C39" s="62"/>
      <c r="D39" s="2"/>
      <c r="E39" s="2"/>
      <c r="F39" s="6"/>
      <c r="G39" s="6"/>
    </row>
    <row r="40" spans="1:7" ht="15.75" customHeight="1">
      <c r="A40" s="2"/>
      <c r="B40" s="3"/>
      <c r="C40" s="62"/>
      <c r="D40" s="2"/>
      <c r="E40" s="2"/>
      <c r="F40" s="6"/>
      <c r="G40" s="6"/>
    </row>
    <row r="41" spans="1:7" ht="15.75" customHeight="1">
      <c r="A41" s="4"/>
      <c r="B41" s="5"/>
      <c r="C41" s="62"/>
      <c r="D41" s="2"/>
      <c r="E41" s="2"/>
      <c r="F41" s="6"/>
      <c r="G41" s="6"/>
    </row>
    <row r="42" spans="1:7" ht="15.75" customHeight="1">
      <c r="A42" s="4"/>
      <c r="B42" s="5"/>
      <c r="C42" s="62"/>
      <c r="D42" s="2"/>
      <c r="E42" s="2"/>
      <c r="F42" s="6"/>
      <c r="G42" s="6"/>
    </row>
    <row r="43" spans="1:7" ht="15.75" customHeight="1">
      <c r="A43" s="4"/>
      <c r="B43" s="760"/>
      <c r="C43" s="760"/>
      <c r="D43" s="760"/>
      <c r="E43" s="760"/>
      <c r="F43" s="760"/>
      <c r="G43" s="6"/>
    </row>
    <row r="44" spans="1:7" ht="15.75">
      <c r="A44" s="7"/>
      <c r="B44" s="13"/>
      <c r="C44" s="63"/>
      <c r="D44" s="7"/>
      <c r="E44" s="7"/>
      <c r="F44" s="23"/>
      <c r="G44" s="23"/>
    </row>
    <row r="45" spans="1:7" ht="15.75">
      <c r="A45" s="1"/>
      <c r="B45" s="13"/>
      <c r="C45" s="63"/>
      <c r="D45" s="7"/>
      <c r="E45" s="7"/>
      <c r="F45" s="23"/>
      <c r="G45" s="23"/>
    </row>
    <row r="46" spans="1:7" ht="15.75">
      <c r="A46" s="7"/>
      <c r="B46" s="13"/>
      <c r="C46" s="63"/>
      <c r="D46" s="7"/>
      <c r="E46" s="7"/>
      <c r="F46" s="23"/>
      <c r="G46" s="23"/>
    </row>
    <row r="47" spans="1:7" ht="31.5" customHeight="1">
      <c r="A47" s="2"/>
      <c r="B47" s="11"/>
      <c r="C47" s="62"/>
      <c r="D47" s="11"/>
      <c r="E47" s="11"/>
      <c r="F47" s="6"/>
      <c r="G47" s="6"/>
    </row>
    <row r="48" spans="1:7" ht="15.75" customHeight="1">
      <c r="A48" s="11"/>
      <c r="B48" s="3"/>
      <c r="C48" s="62"/>
      <c r="D48" s="2"/>
      <c r="E48" s="2"/>
      <c r="F48" s="6"/>
      <c r="G48" s="6"/>
    </row>
    <row r="49" spans="1:7" ht="15.75" customHeight="1">
      <c r="A49" s="11"/>
      <c r="B49" s="3"/>
      <c r="C49" s="62"/>
      <c r="D49" s="2"/>
      <c r="E49" s="2"/>
      <c r="F49" s="6"/>
      <c r="G49" s="6"/>
    </row>
    <row r="50" spans="1:7" ht="15.75" customHeight="1">
      <c r="A50" s="17"/>
      <c r="B50" s="5"/>
      <c r="C50" s="62"/>
      <c r="D50" s="11"/>
      <c r="E50" s="11"/>
      <c r="F50" s="24"/>
      <c r="G50" s="24"/>
    </row>
    <row r="51" spans="1:7" ht="15.75" customHeight="1">
      <c r="A51" s="17"/>
      <c r="B51" s="5"/>
      <c r="C51" s="62"/>
      <c r="D51" s="11"/>
      <c r="E51" s="11"/>
      <c r="F51" s="24"/>
      <c r="G51" s="24"/>
    </row>
    <row r="52" spans="1:7" ht="15.75" customHeight="1">
      <c r="A52" s="17"/>
      <c r="B52" s="5"/>
      <c r="C52" s="62"/>
      <c r="D52" s="11"/>
      <c r="E52" s="11"/>
      <c r="F52" s="24"/>
      <c r="G52" s="24"/>
    </row>
    <row r="53" spans="1:7" ht="15.75" customHeight="1">
      <c r="A53" s="11"/>
      <c r="B53" s="3"/>
      <c r="C53" s="62"/>
      <c r="D53" s="11"/>
      <c r="E53" s="11"/>
      <c r="F53" s="24"/>
      <c r="G53" s="24"/>
    </row>
    <row r="54" spans="1:7" ht="15.75" customHeight="1">
      <c r="A54" s="17"/>
      <c r="B54" s="5"/>
      <c r="C54" s="62"/>
      <c r="D54" s="11"/>
      <c r="E54" s="11"/>
      <c r="F54" s="24"/>
      <c r="G54" s="24"/>
    </row>
    <row r="55" spans="1:7" ht="15.75" customHeight="1">
      <c r="A55" s="17"/>
      <c r="B55" s="5"/>
      <c r="C55" s="62"/>
      <c r="D55" s="11"/>
      <c r="E55" s="11"/>
      <c r="F55" s="24"/>
      <c r="G55" s="24"/>
    </row>
    <row r="56" spans="1:7" ht="15.75" customHeight="1">
      <c r="A56" s="17"/>
      <c r="B56" s="5"/>
      <c r="C56" s="62"/>
      <c r="D56" s="11"/>
      <c r="E56" s="11"/>
      <c r="F56" s="24"/>
      <c r="G56" s="24"/>
    </row>
    <row r="57" spans="1:7" ht="15.75" customHeight="1">
      <c r="A57" s="11"/>
      <c r="B57" s="3"/>
      <c r="C57" s="62"/>
      <c r="D57" s="11"/>
      <c r="E57" s="11"/>
      <c r="F57" s="24"/>
      <c r="G57" s="24"/>
    </row>
    <row r="58" spans="1:7" ht="15.75" customHeight="1">
      <c r="A58" s="11"/>
      <c r="B58" s="15"/>
      <c r="C58" s="62"/>
      <c r="D58" s="11"/>
      <c r="E58" s="11"/>
      <c r="F58" s="24"/>
      <c r="G58" s="24"/>
    </row>
    <row r="59" spans="1:7" ht="15.75" customHeight="1">
      <c r="A59" s="11"/>
      <c r="B59" s="15"/>
      <c r="C59" s="62"/>
      <c r="D59" s="11"/>
      <c r="E59" s="11"/>
      <c r="F59" s="24"/>
      <c r="G59" s="24"/>
    </row>
    <row r="60" spans="1:7" ht="31.5" customHeight="1">
      <c r="A60" s="11"/>
      <c r="B60" s="15"/>
      <c r="C60" s="62"/>
      <c r="D60" s="11"/>
      <c r="E60" s="11"/>
      <c r="F60" s="24"/>
      <c r="G60" s="24"/>
    </row>
    <row r="61" spans="1:7" ht="15.75" customHeight="1">
      <c r="A61" s="11"/>
      <c r="B61" s="15"/>
      <c r="C61" s="62"/>
      <c r="D61" s="11"/>
      <c r="E61" s="11"/>
      <c r="F61" s="24"/>
      <c r="G61" s="24"/>
    </row>
    <row r="62" spans="1:7" ht="15.75" customHeight="1">
      <c r="A62" s="2"/>
      <c r="B62" s="15"/>
      <c r="C62" s="62"/>
      <c r="D62" s="2"/>
      <c r="E62" s="2"/>
      <c r="F62" s="28"/>
      <c r="G62" s="6"/>
    </row>
    <row r="63" spans="1:7" ht="15.75" customHeight="1">
      <c r="A63" s="4"/>
      <c r="B63" s="3"/>
      <c r="C63" s="62"/>
      <c r="D63" s="2"/>
      <c r="E63" s="2"/>
      <c r="F63" s="6"/>
      <c r="G63" s="6"/>
    </row>
    <row r="64" spans="1:7" ht="15.75" customHeight="1">
      <c r="A64" s="4"/>
      <c r="B64" s="3"/>
      <c r="C64" s="62"/>
      <c r="D64" s="2"/>
      <c r="E64" s="2"/>
      <c r="F64" s="6"/>
      <c r="G64" s="6"/>
    </row>
    <row r="65" spans="1:7" ht="15.75" customHeight="1">
      <c r="A65" s="2"/>
      <c r="B65" s="3"/>
      <c r="C65" s="62"/>
      <c r="D65" s="2"/>
      <c r="E65" s="2"/>
      <c r="F65" s="6"/>
      <c r="G65" s="6"/>
    </row>
    <row r="66" spans="1:7" ht="15.75" customHeight="1">
      <c r="A66" s="2"/>
      <c r="B66" s="15"/>
      <c r="C66" s="62"/>
      <c r="D66" s="2"/>
      <c r="E66" s="2"/>
      <c r="F66" s="6"/>
      <c r="G66" s="6"/>
    </row>
    <row r="67" spans="1:7" ht="15.75" customHeight="1">
      <c r="A67" s="2"/>
      <c r="B67" s="3"/>
      <c r="C67" s="62"/>
      <c r="D67" s="2"/>
      <c r="E67" s="2"/>
      <c r="F67" s="6"/>
      <c r="G67" s="6"/>
    </row>
    <row r="68" spans="1:7" ht="15.75" customHeight="1">
      <c r="A68" s="4"/>
      <c r="B68" s="5"/>
      <c r="C68" s="62"/>
      <c r="D68" s="2"/>
      <c r="E68" s="2"/>
      <c r="F68" s="6"/>
      <c r="G68" s="6"/>
    </row>
    <row r="69" spans="1:7" ht="15.75" customHeight="1">
      <c r="A69" s="4"/>
      <c r="B69" s="5"/>
      <c r="C69" s="62"/>
      <c r="D69" s="2"/>
      <c r="E69" s="2"/>
      <c r="F69" s="6"/>
      <c r="G69" s="6"/>
    </row>
    <row r="70" spans="1:7" ht="15.75" customHeight="1">
      <c r="A70" s="4"/>
      <c r="B70" s="760"/>
      <c r="C70" s="760"/>
      <c r="D70" s="760"/>
      <c r="E70" s="760"/>
      <c r="F70" s="760"/>
      <c r="G70" s="6"/>
    </row>
    <row r="71" spans="1:7" ht="15.75">
      <c r="A71" s="7"/>
      <c r="B71" s="13"/>
      <c r="C71" s="63"/>
      <c r="D71" s="7"/>
      <c r="E71" s="7"/>
      <c r="F71" s="23"/>
      <c r="G71" s="23"/>
    </row>
    <row r="72" spans="1:7" ht="15.75">
      <c r="A72" s="7"/>
      <c r="B72" s="13"/>
      <c r="C72" s="63"/>
      <c r="D72" s="7"/>
      <c r="E72" s="7"/>
      <c r="F72" s="23"/>
      <c r="G72" s="23"/>
    </row>
    <row r="73" spans="1:7" ht="15.75">
      <c r="A73" s="7"/>
      <c r="B73" s="13"/>
      <c r="C73" s="63"/>
      <c r="D73" s="7"/>
      <c r="E73" s="7"/>
      <c r="F73" s="23"/>
      <c r="G73" s="23"/>
    </row>
    <row r="74" spans="1:7" ht="15.75">
      <c r="A74" s="7"/>
      <c r="B74" s="13"/>
      <c r="C74" s="63"/>
      <c r="D74" s="7"/>
      <c r="E74" s="7"/>
      <c r="F74" s="23"/>
      <c r="G74" s="23"/>
    </row>
    <row r="75" spans="1:7" ht="15.75">
      <c r="A75" s="7"/>
      <c r="B75" s="13"/>
      <c r="C75" s="63"/>
      <c r="D75" s="7"/>
      <c r="E75" s="7"/>
      <c r="F75" s="23"/>
      <c r="G75" s="23"/>
    </row>
    <row r="76" spans="1:7" ht="15.75">
      <c r="A76" s="7"/>
      <c r="B76" s="13"/>
      <c r="C76" s="63"/>
      <c r="D76" s="7"/>
      <c r="E76" s="7"/>
      <c r="F76" s="23"/>
      <c r="G76" s="23"/>
    </row>
    <row r="77" spans="1:7" ht="15.75">
      <c r="A77" s="7"/>
      <c r="B77" s="13"/>
      <c r="C77" s="63"/>
      <c r="D77" s="7"/>
      <c r="E77" s="7"/>
      <c r="F77" s="23"/>
      <c r="G77" s="23"/>
    </row>
    <row r="78" spans="1:7" ht="15.75">
      <c r="A78" s="7"/>
      <c r="B78" s="13"/>
      <c r="C78" s="63"/>
      <c r="D78" s="7"/>
      <c r="E78" s="7"/>
      <c r="F78" s="23"/>
      <c r="G78" s="23"/>
    </row>
    <row r="79" spans="1:7" ht="15.75">
      <c r="A79" s="7"/>
      <c r="B79" s="13"/>
      <c r="C79" s="63"/>
      <c r="D79" s="7"/>
      <c r="E79" s="7"/>
      <c r="F79" s="23"/>
      <c r="G79" s="23"/>
    </row>
    <row r="80" spans="1:7" ht="15.75">
      <c r="A80" s="7"/>
      <c r="B80" s="13"/>
      <c r="C80" s="63"/>
      <c r="D80" s="7"/>
      <c r="E80" s="7"/>
      <c r="F80" s="23"/>
      <c r="G80" s="23"/>
    </row>
    <row r="81" spans="1:7" ht="15.75">
      <c r="A81" s="7"/>
      <c r="B81" s="13"/>
      <c r="C81" s="63"/>
      <c r="D81" s="7"/>
      <c r="E81" s="7"/>
      <c r="F81" s="23"/>
      <c r="G81" s="23"/>
    </row>
    <row r="82" spans="1:7" ht="15.75">
      <c r="A82" s="7"/>
      <c r="B82" s="13"/>
      <c r="C82" s="63"/>
      <c r="D82" s="7"/>
      <c r="E82" s="7"/>
      <c r="F82" s="23"/>
      <c r="G82" s="23"/>
    </row>
    <row r="83" spans="1:7" ht="15.75">
      <c r="A83" s="7"/>
      <c r="B83" s="13"/>
      <c r="C83" s="63"/>
      <c r="D83" s="7"/>
      <c r="E83" s="7"/>
      <c r="F83" s="23"/>
      <c r="G83" s="23"/>
    </row>
    <row r="84" spans="1:7" ht="15.75">
      <c r="A84" s="7"/>
      <c r="B84" s="13"/>
      <c r="C84" s="63"/>
      <c r="D84" s="7"/>
      <c r="E84" s="7"/>
      <c r="F84" s="23"/>
      <c r="G84" s="23"/>
    </row>
    <row r="85" spans="1:7" ht="15.75">
      <c r="A85" s="7"/>
      <c r="B85" s="13"/>
      <c r="C85" s="63"/>
      <c r="D85" s="7"/>
      <c r="E85" s="7"/>
      <c r="F85" s="23"/>
      <c r="G85" s="23"/>
    </row>
    <row r="86" spans="1:7" ht="15.75">
      <c r="A86" s="7"/>
      <c r="B86" s="13"/>
      <c r="C86" s="63"/>
      <c r="D86" s="7"/>
      <c r="E86" s="7"/>
      <c r="F86" s="23"/>
      <c r="G86" s="23"/>
    </row>
    <row r="87" spans="1:7" ht="15.75">
      <c r="A87" s="7"/>
      <c r="B87" s="13"/>
      <c r="C87" s="63"/>
      <c r="D87" s="7"/>
      <c r="E87" s="7"/>
      <c r="F87" s="23"/>
      <c r="G87" s="23"/>
    </row>
    <row r="88" spans="1:7" ht="15.75">
      <c r="A88" s="7"/>
      <c r="B88" s="13"/>
      <c r="C88" s="63"/>
      <c r="D88" s="7"/>
      <c r="E88" s="7"/>
      <c r="F88" s="23"/>
      <c r="G88" s="23"/>
    </row>
    <row r="89" spans="1:7" ht="15.75">
      <c r="A89" s="7"/>
      <c r="B89" s="13"/>
      <c r="C89" s="63"/>
      <c r="D89" s="7"/>
      <c r="E89" s="7"/>
      <c r="F89" s="23"/>
      <c r="G89" s="23"/>
    </row>
    <row r="90" spans="1:7" ht="15.75">
      <c r="A90" s="7"/>
      <c r="B90" s="13"/>
      <c r="C90" s="63"/>
      <c r="D90" s="7"/>
      <c r="E90" s="7"/>
      <c r="F90" s="23"/>
      <c r="G90" s="23"/>
    </row>
    <row r="91" spans="1:7" ht="15.75">
      <c r="A91" s="7"/>
      <c r="B91" s="13"/>
      <c r="C91" s="63"/>
      <c r="D91" s="7"/>
      <c r="E91" s="7"/>
      <c r="F91" s="23"/>
      <c r="G91" s="23"/>
    </row>
    <row r="92" spans="1:7" ht="15.75">
      <c r="A92" s="7"/>
      <c r="B92" s="13"/>
      <c r="C92" s="63"/>
      <c r="D92" s="7"/>
      <c r="E92" s="7"/>
      <c r="F92" s="23"/>
      <c r="G92" s="23"/>
    </row>
    <row r="93" spans="1:7" ht="15.75">
      <c r="A93" s="7"/>
      <c r="B93" s="13"/>
      <c r="C93" s="63"/>
      <c r="D93" s="7"/>
      <c r="E93" s="7"/>
      <c r="F93" s="23"/>
      <c r="G93" s="23"/>
    </row>
    <row r="94" spans="1:7" ht="15.75">
      <c r="A94" s="7"/>
      <c r="B94" s="13"/>
      <c r="C94" s="63"/>
      <c r="D94" s="7"/>
      <c r="E94" s="7"/>
      <c r="F94" s="23"/>
      <c r="G94" s="23"/>
    </row>
    <row r="95" spans="1:7" ht="15.75">
      <c r="A95" s="7"/>
      <c r="B95" s="13"/>
      <c r="C95" s="63"/>
      <c r="D95" s="7"/>
      <c r="E95" s="7"/>
      <c r="F95" s="23"/>
      <c r="G95" s="23"/>
    </row>
    <row r="96" spans="1:7" ht="15.75">
      <c r="A96" s="7"/>
      <c r="B96" s="13"/>
      <c r="C96" s="63"/>
      <c r="D96" s="7"/>
      <c r="E96" s="7"/>
      <c r="F96" s="23"/>
      <c r="G96" s="23"/>
    </row>
    <row r="97" spans="1:7" ht="15.75">
      <c r="A97" s="7"/>
      <c r="B97" s="13"/>
      <c r="C97" s="63"/>
      <c r="D97" s="7"/>
      <c r="E97" s="7"/>
      <c r="F97" s="23"/>
      <c r="G97" s="23"/>
    </row>
    <row r="98" spans="1:7" ht="15.75">
      <c r="A98" s="7"/>
      <c r="B98" s="13"/>
      <c r="C98" s="63"/>
      <c r="D98" s="7"/>
      <c r="E98" s="7"/>
      <c r="F98" s="23"/>
      <c r="G98" s="23"/>
    </row>
    <row r="99" spans="1:7" ht="15.75">
      <c r="A99" s="7"/>
      <c r="B99" s="13"/>
      <c r="C99" s="63"/>
      <c r="D99" s="7"/>
      <c r="E99" s="7"/>
      <c r="F99" s="23"/>
      <c r="G99" s="23"/>
    </row>
    <row r="100" spans="1:7" ht="15.75">
      <c r="A100" s="7"/>
      <c r="B100" s="13"/>
      <c r="C100" s="63"/>
      <c r="D100" s="7"/>
      <c r="E100" s="7"/>
      <c r="F100" s="23"/>
      <c r="G100" s="23"/>
    </row>
    <row r="101" spans="1:7" ht="15.75">
      <c r="A101" s="7"/>
      <c r="B101" s="13"/>
      <c r="C101" s="63"/>
      <c r="D101" s="7"/>
      <c r="E101" s="7"/>
      <c r="F101" s="23"/>
      <c r="G101" s="23"/>
    </row>
    <row r="102" spans="1:7" ht="15.75">
      <c r="A102" s="7"/>
      <c r="B102" s="13"/>
      <c r="C102" s="63"/>
      <c r="D102" s="7"/>
      <c r="E102" s="7"/>
      <c r="F102" s="23"/>
      <c r="G102" s="23"/>
    </row>
    <row r="103" spans="1:7" ht="15.75">
      <c r="A103" s="7"/>
      <c r="B103" s="13"/>
      <c r="C103" s="63"/>
      <c r="D103" s="7"/>
      <c r="E103" s="7"/>
      <c r="F103" s="23"/>
      <c r="G103" s="23"/>
    </row>
    <row r="104" spans="1:7" ht="15.75">
      <c r="A104" s="7"/>
      <c r="B104" s="13"/>
      <c r="C104" s="63"/>
      <c r="D104" s="7"/>
      <c r="E104" s="7"/>
      <c r="F104" s="23"/>
      <c r="G104" s="23"/>
    </row>
    <row r="105" spans="1:7" ht="15.75">
      <c r="A105" s="7"/>
      <c r="B105" s="13"/>
      <c r="C105" s="63"/>
      <c r="D105" s="7"/>
      <c r="E105" s="7"/>
      <c r="F105" s="23"/>
      <c r="G105" s="23"/>
    </row>
    <row r="106" spans="1:7" ht="15.75">
      <c r="A106" s="7"/>
      <c r="B106" s="13"/>
      <c r="C106" s="63"/>
      <c r="D106" s="7"/>
      <c r="E106" s="7"/>
      <c r="F106" s="23"/>
      <c r="G106" s="23"/>
    </row>
    <row r="107" spans="1:7" ht="15.75">
      <c r="A107" s="7"/>
      <c r="B107" s="13"/>
      <c r="C107" s="63"/>
      <c r="D107" s="7"/>
      <c r="E107" s="7"/>
      <c r="F107" s="23"/>
      <c r="G107" s="23"/>
    </row>
    <row r="108" spans="1:7" ht="15.75">
      <c r="A108" s="7"/>
      <c r="B108" s="13"/>
      <c r="C108" s="63"/>
      <c r="D108" s="7"/>
      <c r="E108" s="7"/>
      <c r="F108" s="23"/>
      <c r="G108" s="23"/>
    </row>
    <row r="109" spans="1:7" ht="15.75">
      <c r="A109" s="7"/>
      <c r="B109" s="13"/>
      <c r="C109" s="63"/>
      <c r="D109" s="7"/>
      <c r="E109" s="7"/>
      <c r="F109" s="23"/>
      <c r="G109" s="23"/>
    </row>
    <row r="110" spans="1:7" ht="15.75">
      <c r="A110" s="7"/>
      <c r="B110" s="13"/>
      <c r="C110" s="63"/>
      <c r="D110" s="7"/>
      <c r="E110" s="7"/>
      <c r="F110" s="23"/>
      <c r="G110" s="23"/>
    </row>
    <row r="111" spans="1:7" ht="15.75">
      <c r="A111" s="7"/>
      <c r="B111" s="13"/>
      <c r="C111" s="63"/>
      <c r="D111" s="7"/>
      <c r="E111" s="7"/>
      <c r="F111" s="23"/>
      <c r="G111" s="23"/>
    </row>
    <row r="112" spans="1:7" ht="15.75">
      <c r="A112" s="7"/>
      <c r="B112" s="13"/>
      <c r="C112" s="63"/>
      <c r="D112" s="7"/>
      <c r="E112" s="7"/>
      <c r="F112" s="23"/>
      <c r="G112" s="23"/>
    </row>
    <row r="113" spans="1:7" ht="15.75">
      <c r="A113" s="7"/>
      <c r="B113" s="13"/>
      <c r="C113" s="63"/>
      <c r="D113" s="7"/>
      <c r="E113" s="7"/>
      <c r="F113" s="23"/>
      <c r="G113" s="23"/>
    </row>
    <row r="114" spans="1:7" ht="15.75">
      <c r="A114" s="7"/>
      <c r="B114" s="13"/>
      <c r="C114" s="63"/>
      <c r="D114" s="7"/>
      <c r="E114" s="7"/>
      <c r="F114" s="23"/>
      <c r="G114" s="23"/>
    </row>
    <row r="115" spans="1:7" ht="15.75">
      <c r="A115" s="7"/>
      <c r="B115" s="13"/>
      <c r="C115" s="63"/>
      <c r="D115" s="7"/>
      <c r="E115" s="7"/>
      <c r="F115" s="23"/>
      <c r="G115" s="23"/>
    </row>
    <row r="116" spans="1:7" ht="15.75">
      <c r="A116" s="7"/>
      <c r="B116" s="13"/>
      <c r="C116" s="63"/>
      <c r="D116" s="7"/>
      <c r="E116" s="7"/>
      <c r="F116" s="23"/>
      <c r="G116" s="23"/>
    </row>
    <row r="117" spans="1:7" ht="15.75">
      <c r="A117" s="7"/>
      <c r="B117" s="13"/>
      <c r="C117" s="63"/>
      <c r="D117" s="7"/>
      <c r="E117" s="7"/>
      <c r="F117" s="23"/>
      <c r="G117" s="23"/>
    </row>
    <row r="118" spans="1:7" ht="15.75">
      <c r="A118" s="7"/>
      <c r="B118" s="13"/>
      <c r="C118" s="63"/>
      <c r="D118" s="7"/>
      <c r="E118" s="7"/>
      <c r="F118" s="23"/>
      <c r="G118" s="23"/>
    </row>
    <row r="119" spans="1:7" ht="15.75">
      <c r="A119" s="7"/>
      <c r="B119" s="13"/>
      <c r="C119" s="63"/>
      <c r="D119" s="7"/>
      <c r="E119" s="7"/>
      <c r="F119" s="23"/>
      <c r="G119" s="23"/>
    </row>
    <row r="120" spans="1:7" ht="15.75">
      <c r="A120" s="7"/>
      <c r="B120" s="13"/>
      <c r="C120" s="63"/>
      <c r="D120" s="7"/>
      <c r="E120" s="7"/>
      <c r="F120" s="23"/>
      <c r="G120" s="23"/>
    </row>
    <row r="121" spans="1:7" ht="15.75">
      <c r="A121" s="7"/>
      <c r="B121" s="13"/>
      <c r="C121" s="63"/>
      <c r="D121" s="7"/>
      <c r="E121" s="7"/>
      <c r="F121" s="23"/>
      <c r="G121" s="23"/>
    </row>
    <row r="122" spans="1:7" ht="15.75">
      <c r="A122" s="7"/>
      <c r="B122" s="13"/>
      <c r="C122" s="63"/>
      <c r="D122" s="7"/>
      <c r="E122" s="7"/>
      <c r="F122" s="23"/>
      <c r="G122" s="23"/>
    </row>
    <row r="123" spans="1:7" ht="15.75">
      <c r="A123" s="7"/>
      <c r="B123" s="13"/>
      <c r="C123" s="63"/>
      <c r="D123" s="7"/>
      <c r="E123" s="7"/>
      <c r="F123" s="23"/>
      <c r="G123" s="23"/>
    </row>
    <row r="124" spans="1:7" ht="15.75">
      <c r="A124" s="7"/>
      <c r="B124" s="13"/>
      <c r="C124" s="63"/>
      <c r="D124" s="7"/>
      <c r="E124" s="7"/>
      <c r="F124" s="23"/>
      <c r="G124" s="23"/>
    </row>
    <row r="125" spans="1:7" ht="15.75">
      <c r="A125" s="7"/>
      <c r="B125" s="13"/>
      <c r="C125" s="63"/>
      <c r="D125" s="7"/>
      <c r="E125" s="7"/>
      <c r="F125" s="23"/>
      <c r="G125" s="23"/>
    </row>
    <row r="126" spans="1:7" ht="15.75">
      <c r="A126" s="7"/>
      <c r="B126" s="13"/>
      <c r="C126" s="63"/>
      <c r="D126" s="7"/>
      <c r="E126" s="7"/>
      <c r="F126" s="23"/>
      <c r="G126" s="23"/>
    </row>
    <row r="127" spans="1:7" ht="15.75">
      <c r="A127" s="7"/>
      <c r="B127" s="13"/>
      <c r="C127" s="63"/>
      <c r="D127" s="7"/>
      <c r="E127" s="7"/>
      <c r="F127" s="23"/>
      <c r="G127" s="23"/>
    </row>
    <row r="128" spans="1:7" ht="15.75">
      <c r="A128" s="7"/>
      <c r="B128" s="13"/>
      <c r="C128" s="63"/>
      <c r="D128" s="7"/>
      <c r="E128" s="7"/>
      <c r="F128" s="23"/>
      <c r="G128" s="23"/>
    </row>
    <row r="129" spans="1:7" ht="15.75">
      <c r="A129" s="7"/>
      <c r="B129" s="13"/>
      <c r="C129" s="63"/>
      <c r="D129" s="7"/>
      <c r="E129" s="7"/>
      <c r="F129" s="23"/>
      <c r="G129" s="23"/>
    </row>
    <row r="130" spans="1:7" ht="15.75">
      <c r="A130" s="7"/>
      <c r="B130" s="13"/>
      <c r="C130" s="63"/>
      <c r="D130" s="7"/>
      <c r="E130" s="7"/>
      <c r="F130" s="23"/>
      <c r="G130" s="23"/>
    </row>
    <row r="131" spans="1:7" ht="15.75">
      <c r="A131" s="7"/>
      <c r="B131" s="13"/>
      <c r="C131" s="63"/>
      <c r="D131" s="7"/>
      <c r="E131" s="7"/>
      <c r="F131" s="23"/>
      <c r="G131" s="23"/>
    </row>
    <row r="132" spans="1:7" ht="15.75">
      <c r="A132" s="7"/>
      <c r="B132" s="13"/>
      <c r="C132" s="63"/>
      <c r="D132" s="7"/>
      <c r="E132" s="7"/>
      <c r="F132" s="23"/>
      <c r="G132" s="23"/>
    </row>
    <row r="133" spans="1:7" ht="15.75">
      <c r="A133" s="7"/>
      <c r="B133" s="13"/>
      <c r="C133" s="63"/>
      <c r="D133" s="7"/>
      <c r="E133" s="7"/>
      <c r="F133" s="23"/>
      <c r="G133" s="23"/>
    </row>
    <row r="134" spans="1:7" ht="15.75">
      <c r="A134" s="7"/>
      <c r="B134" s="13"/>
      <c r="C134" s="63"/>
      <c r="D134" s="7"/>
      <c r="E134" s="7"/>
      <c r="F134" s="23"/>
      <c r="G134" s="23"/>
    </row>
    <row r="135" spans="1:7" ht="15.75">
      <c r="A135" s="7"/>
      <c r="B135" s="13"/>
      <c r="C135" s="63"/>
      <c r="D135" s="7"/>
      <c r="E135" s="7"/>
      <c r="F135" s="23"/>
      <c r="G135" s="23"/>
    </row>
    <row r="136" spans="1:7" ht="15.75">
      <c r="A136" s="7"/>
      <c r="B136" s="13"/>
      <c r="C136" s="63"/>
      <c r="D136" s="7"/>
      <c r="E136" s="7"/>
      <c r="F136" s="23"/>
      <c r="G136" s="23"/>
    </row>
  </sheetData>
  <sheetProtection/>
  <mergeCells count="2">
    <mergeCell ref="B70:F70"/>
    <mergeCell ref="B43:F43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37"/>
  <sheetViews>
    <sheetView zoomScale="75" zoomScaleNormal="75" zoomScalePageLayoutView="0" workbookViewId="0" topLeftCell="A1">
      <selection activeCell="B9" sqref="B9"/>
    </sheetView>
  </sheetViews>
  <sheetFormatPr defaultColWidth="8.8515625" defaultRowHeight="12.75"/>
  <cols>
    <col min="1" max="1" width="5.7109375" style="9" customWidth="1"/>
    <col min="2" max="2" width="55.7109375" style="18" customWidth="1"/>
    <col min="3" max="3" width="59.00390625" style="18" customWidth="1"/>
    <col min="4" max="4" width="9.00390625" style="9" customWidth="1"/>
    <col min="5" max="5" width="16.28125" style="9" customWidth="1"/>
    <col min="6" max="6" width="21.8515625" style="9" customWidth="1"/>
    <col min="7" max="7" width="20.140625" style="25" customWidth="1"/>
    <col min="8" max="9" width="8.8515625" style="7" customWidth="1"/>
    <col min="10" max="11" width="8.8515625" style="9" customWidth="1"/>
    <col min="12" max="12" width="8.8515625" style="7" customWidth="1"/>
    <col min="13" max="16384" width="8.8515625" style="9" customWidth="1"/>
  </cols>
  <sheetData>
    <row r="1" spans="1:9" ht="21" customHeight="1">
      <c r="A1" s="503" t="s">
        <v>753</v>
      </c>
      <c r="B1" s="504"/>
      <c r="C1" s="505" t="s">
        <v>185</v>
      </c>
      <c r="D1" s="310"/>
      <c r="E1" s="310"/>
      <c r="F1" s="310"/>
      <c r="G1" s="506"/>
      <c r="I1" s="20"/>
    </row>
    <row r="2" spans="1:8" s="7" customFormat="1" ht="45.75" customHeight="1">
      <c r="A2" s="321"/>
      <c r="B2" s="382" t="str">
        <f>'[1]BILL100-А'!B2</f>
        <v>Aktobe-Martuk-RF Border (to Orenburg) road  Reconstruction Project, kм 0-102  
</v>
      </c>
      <c r="C2" s="779" t="str">
        <f>'[1]BILL100-А'!C2</f>
        <v>Проект реконструкции автомобильной дороги  «Актобе-Мартук-граница РФ (на Оренбург)», км 0-102                                            
</v>
      </c>
      <c r="D2" s="779"/>
      <c r="E2" s="345"/>
      <c r="F2" s="345"/>
      <c r="G2" s="345"/>
      <c r="H2" s="2"/>
    </row>
    <row r="3" spans="1:8" s="7" customFormat="1" ht="15.75" customHeight="1">
      <c r="A3" s="321"/>
      <c r="B3" s="322" t="s">
        <v>966</v>
      </c>
      <c r="C3" s="322"/>
      <c r="D3" s="310"/>
      <c r="E3" s="346"/>
      <c r="F3" s="322"/>
      <c r="G3" s="326"/>
      <c r="H3" s="2"/>
    </row>
    <row r="4" spans="1:7" s="7" customFormat="1" ht="15.75" customHeight="1">
      <c r="A4" s="321"/>
      <c r="B4" s="322"/>
      <c r="C4" s="310"/>
      <c r="D4" s="322" t="s">
        <v>966</v>
      </c>
      <c r="E4" s="322"/>
      <c r="F4" s="326"/>
      <c r="G4" s="326"/>
    </row>
    <row r="5" spans="1:12" s="106" customFormat="1" ht="49.5" customHeight="1">
      <c r="A5" s="383" t="s">
        <v>714</v>
      </c>
      <c r="B5" s="383" t="s">
        <v>150</v>
      </c>
      <c r="C5" s="383" t="s">
        <v>151</v>
      </c>
      <c r="D5" s="355" t="s">
        <v>152</v>
      </c>
      <c r="E5" s="355" t="s">
        <v>153</v>
      </c>
      <c r="F5" s="351" t="s">
        <v>193</v>
      </c>
      <c r="G5" s="490" t="s">
        <v>154</v>
      </c>
      <c r="H5" s="104"/>
      <c r="I5" s="105"/>
      <c r="L5" s="104"/>
    </row>
    <row r="6" spans="1:9" s="12" customFormat="1" ht="24.75" customHeight="1">
      <c r="A6" s="528"/>
      <c r="B6" s="542" t="s">
        <v>754</v>
      </c>
      <c r="C6" s="353" t="s">
        <v>705</v>
      </c>
      <c r="D6" s="543"/>
      <c r="E6" s="544"/>
      <c r="F6" s="430"/>
      <c r="G6" s="532"/>
      <c r="H6" s="10"/>
      <c r="I6" s="10"/>
    </row>
    <row r="7" spans="1:12" s="12" customFormat="1" ht="24.75" customHeight="1">
      <c r="A7" s="528">
        <v>1</v>
      </c>
      <c r="B7" s="542" t="s">
        <v>671</v>
      </c>
      <c r="C7" s="358" t="s">
        <v>202</v>
      </c>
      <c r="D7" s="543" t="s">
        <v>183</v>
      </c>
      <c r="E7" s="545">
        <v>247001</v>
      </c>
      <c r="F7" s="546"/>
      <c r="G7" s="526"/>
      <c r="H7" s="110"/>
      <c r="I7" s="10"/>
      <c r="L7" s="125"/>
    </row>
    <row r="8" spans="1:9" s="12" customFormat="1" ht="24.75" customHeight="1">
      <c r="A8" s="528">
        <v>2</v>
      </c>
      <c r="B8" s="542" t="s">
        <v>672</v>
      </c>
      <c r="C8" s="358" t="s">
        <v>203</v>
      </c>
      <c r="D8" s="543" t="s">
        <v>183</v>
      </c>
      <c r="E8" s="545">
        <v>115388</v>
      </c>
      <c r="F8" s="546"/>
      <c r="G8" s="526"/>
      <c r="H8" s="110"/>
      <c r="I8" s="10"/>
    </row>
    <row r="9" spans="1:9" s="12" customFormat="1" ht="24.75" customHeight="1">
      <c r="A9" s="523">
        <v>3</v>
      </c>
      <c r="B9" s="542" t="s">
        <v>673</v>
      </c>
      <c r="C9" s="358" t="s">
        <v>204</v>
      </c>
      <c r="D9" s="543" t="s">
        <v>183</v>
      </c>
      <c r="E9" s="545">
        <v>6379</v>
      </c>
      <c r="F9" s="546"/>
      <c r="G9" s="526"/>
      <c r="H9" s="110"/>
      <c r="I9" s="10"/>
    </row>
    <row r="10" spans="1:9" s="12" customFormat="1" ht="24.75" customHeight="1">
      <c r="A10" s="523">
        <v>4</v>
      </c>
      <c r="B10" s="542" t="s">
        <v>674</v>
      </c>
      <c r="C10" s="358" t="s">
        <v>205</v>
      </c>
      <c r="D10" s="543" t="s">
        <v>183</v>
      </c>
      <c r="E10" s="545">
        <f>1503+188</f>
        <v>1691</v>
      </c>
      <c r="F10" s="546"/>
      <c r="G10" s="526"/>
      <c r="H10" s="110"/>
      <c r="I10" s="10"/>
    </row>
    <row r="11" spans="1:9" s="12" customFormat="1" ht="24.75" customHeight="1">
      <c r="A11" s="523">
        <v>5</v>
      </c>
      <c r="B11" s="542" t="s">
        <v>675</v>
      </c>
      <c r="C11" s="358" t="s">
        <v>676</v>
      </c>
      <c r="D11" s="543" t="s">
        <v>183</v>
      </c>
      <c r="E11" s="545">
        <v>12552</v>
      </c>
      <c r="F11" s="546"/>
      <c r="G11" s="526"/>
      <c r="H11" s="110"/>
      <c r="I11" s="10"/>
    </row>
    <row r="12" spans="1:9" s="12" customFormat="1" ht="24.75" customHeight="1">
      <c r="A12" s="523">
        <v>6</v>
      </c>
      <c r="B12" s="542" t="s">
        <v>755</v>
      </c>
      <c r="C12" s="353" t="s">
        <v>706</v>
      </c>
      <c r="D12" s="430" t="s">
        <v>839</v>
      </c>
      <c r="E12" s="545">
        <v>10008.47</v>
      </c>
      <c r="F12" s="546"/>
      <c r="G12" s="526"/>
      <c r="H12" s="110"/>
      <c r="I12" s="10"/>
    </row>
    <row r="13" spans="1:9" s="12" customFormat="1" ht="24.75" customHeight="1">
      <c r="A13" s="528">
        <v>7</v>
      </c>
      <c r="B13" s="542" t="s">
        <v>956</v>
      </c>
      <c r="C13" s="524" t="s">
        <v>707</v>
      </c>
      <c r="D13" s="430"/>
      <c r="E13" s="545"/>
      <c r="F13" s="546"/>
      <c r="G13" s="526"/>
      <c r="H13" s="110"/>
      <c r="I13" s="10"/>
    </row>
    <row r="14" spans="1:9" s="12" customFormat="1" ht="24.75" customHeight="1" thickBot="1">
      <c r="A14" s="547" t="s">
        <v>855</v>
      </c>
      <c r="B14" s="542" t="s">
        <v>677</v>
      </c>
      <c r="C14" s="548" t="s">
        <v>678</v>
      </c>
      <c r="D14" s="430" t="s">
        <v>839</v>
      </c>
      <c r="E14" s="545">
        <v>4032</v>
      </c>
      <c r="F14" s="546"/>
      <c r="G14" s="526"/>
      <c r="H14" s="110"/>
      <c r="I14" s="10"/>
    </row>
    <row r="15" spans="1:9" ht="24.75" customHeight="1" thickBot="1">
      <c r="A15" s="418"/>
      <c r="B15" s="761" t="s">
        <v>184</v>
      </c>
      <c r="C15" s="762"/>
      <c r="D15" s="762"/>
      <c r="E15" s="762"/>
      <c r="F15" s="762"/>
      <c r="G15" s="496"/>
      <c r="I15" s="21"/>
    </row>
    <row r="16" spans="1:9" ht="15.75" customHeight="1">
      <c r="A16" s="2"/>
      <c r="B16" s="3"/>
      <c r="C16" s="3"/>
      <c r="D16" s="2"/>
      <c r="E16" s="2"/>
      <c r="F16" s="2"/>
      <c r="G16" s="6"/>
      <c r="I16" s="21"/>
    </row>
    <row r="17" spans="1:9" ht="15.75" customHeight="1">
      <c r="A17" s="2"/>
      <c r="B17" s="778"/>
      <c r="C17" s="778"/>
      <c r="D17" s="778"/>
      <c r="E17" s="778"/>
      <c r="F17" s="778"/>
      <c r="G17" s="6"/>
      <c r="I17" s="20"/>
    </row>
    <row r="18" spans="1:7" ht="15.75">
      <c r="A18" s="1"/>
      <c r="B18" s="13"/>
      <c r="C18" s="13"/>
      <c r="D18" s="7"/>
      <c r="E18" s="7"/>
      <c r="F18" s="7"/>
      <c r="G18" s="23"/>
    </row>
    <row r="19" spans="1:11" ht="15.75">
      <c r="A19" s="2"/>
      <c r="B19" s="11"/>
      <c r="C19" s="11"/>
      <c r="D19" s="11"/>
      <c r="E19" s="11"/>
      <c r="F19" s="2"/>
      <c r="G19" s="6"/>
      <c r="J19" s="7"/>
      <c r="K19" s="7"/>
    </row>
    <row r="20" spans="1:7" ht="15.75" customHeight="1">
      <c r="A20" s="2"/>
      <c r="B20" s="3"/>
      <c r="C20" s="3"/>
      <c r="D20" s="2"/>
      <c r="E20" s="2"/>
      <c r="F20" s="2"/>
      <c r="G20" s="6"/>
    </row>
    <row r="21" spans="1:7" ht="15.75" customHeight="1">
      <c r="A21" s="2"/>
      <c r="B21" s="3"/>
      <c r="C21" s="3"/>
      <c r="D21" s="2"/>
      <c r="E21" s="11"/>
      <c r="F21" s="2"/>
      <c r="G21" s="6"/>
    </row>
    <row r="22" spans="1:7" ht="15.75" customHeight="1">
      <c r="A22" s="2"/>
      <c r="B22" s="3"/>
      <c r="C22" s="3"/>
      <c r="D22" s="2"/>
      <c r="E22" s="11"/>
      <c r="F22" s="2"/>
      <c r="G22" s="6"/>
    </row>
    <row r="23" spans="1:7" ht="15.75" customHeight="1">
      <c r="A23" s="2"/>
      <c r="B23" s="3"/>
      <c r="C23" s="3"/>
      <c r="D23" s="2"/>
      <c r="E23" s="11"/>
      <c r="F23" s="2"/>
      <c r="G23" s="6"/>
    </row>
    <row r="24" spans="1:7" ht="15.75" customHeight="1">
      <c r="A24" s="2"/>
      <c r="B24" s="3"/>
      <c r="C24" s="3"/>
      <c r="D24" s="2"/>
      <c r="E24" s="2"/>
      <c r="F24" s="2"/>
      <c r="G24" s="6"/>
    </row>
    <row r="25" spans="1:7" ht="15.75" customHeight="1">
      <c r="A25" s="16"/>
      <c r="B25" s="5"/>
      <c r="C25" s="5"/>
      <c r="D25" s="2"/>
      <c r="E25" s="2"/>
      <c r="F25" s="2"/>
      <c r="G25" s="6"/>
    </row>
    <row r="26" spans="1:7" ht="15.75" customHeight="1">
      <c r="A26" s="16"/>
      <c r="B26" s="5"/>
      <c r="C26" s="5"/>
      <c r="D26" s="2"/>
      <c r="E26" s="2"/>
      <c r="F26" s="2"/>
      <c r="G26" s="6"/>
    </row>
    <row r="27" spans="1:7" ht="15.75" customHeight="1">
      <c r="A27" s="16"/>
      <c r="B27" s="5"/>
      <c r="C27" s="5"/>
      <c r="D27" s="2"/>
      <c r="E27" s="2"/>
      <c r="F27" s="2"/>
      <c r="G27" s="6"/>
    </row>
    <row r="28" spans="1:7" ht="15.75" customHeight="1">
      <c r="A28" s="2"/>
      <c r="B28" s="3"/>
      <c r="C28" s="3"/>
      <c r="D28" s="2"/>
      <c r="E28" s="2"/>
      <c r="F28" s="2"/>
      <c r="G28" s="6"/>
    </row>
    <row r="29" spans="1:7" ht="15.75" customHeight="1">
      <c r="A29" s="16"/>
      <c r="B29" s="5"/>
      <c r="C29" s="5"/>
      <c r="D29" s="2"/>
      <c r="E29" s="2"/>
      <c r="F29" s="2"/>
      <c r="G29" s="6"/>
    </row>
    <row r="30" spans="1:7" ht="15.75" customHeight="1">
      <c r="A30" s="16"/>
      <c r="B30" s="5"/>
      <c r="C30" s="5"/>
      <c r="D30" s="2"/>
      <c r="E30" s="2"/>
      <c r="F30" s="2"/>
      <c r="G30" s="6"/>
    </row>
    <row r="31" spans="1:7" ht="15.75" customHeight="1">
      <c r="A31" s="16"/>
      <c r="B31" s="5"/>
      <c r="C31" s="5"/>
      <c r="D31" s="2"/>
      <c r="E31" s="2"/>
      <c r="F31" s="2"/>
      <c r="G31" s="6"/>
    </row>
    <row r="32" spans="1:7" ht="15.75" customHeight="1">
      <c r="A32" s="2"/>
      <c r="B32" s="15"/>
      <c r="C32" s="15"/>
      <c r="D32" s="2"/>
      <c r="E32" s="2"/>
      <c r="F32" s="2"/>
      <c r="G32" s="6"/>
    </row>
    <row r="33" spans="1:7" ht="15.75" customHeight="1">
      <c r="A33" s="16"/>
      <c r="B33" s="3"/>
      <c r="C33" s="3"/>
      <c r="D33" s="2"/>
      <c r="E33" s="2"/>
      <c r="F33" s="2"/>
      <c r="G33" s="6"/>
    </row>
    <row r="34" spans="1:7" ht="15.75" customHeight="1">
      <c r="A34" s="16"/>
      <c r="B34" s="3"/>
      <c r="C34" s="3"/>
      <c r="D34" s="2"/>
      <c r="E34" s="2"/>
      <c r="F34" s="2"/>
      <c r="G34" s="6"/>
    </row>
    <row r="35" spans="1:7" ht="15.75" customHeight="1">
      <c r="A35" s="2"/>
      <c r="B35" s="3"/>
      <c r="C35" s="3"/>
      <c r="D35" s="2"/>
      <c r="E35" s="2"/>
      <c r="F35" s="2"/>
      <c r="G35" s="6"/>
    </row>
    <row r="36" spans="1:7" ht="15.75" customHeight="1">
      <c r="A36" s="2"/>
      <c r="B36" s="15"/>
      <c r="C36" s="15"/>
      <c r="D36" s="2"/>
      <c r="E36" s="2"/>
      <c r="F36" s="2"/>
      <c r="G36" s="6"/>
    </row>
    <row r="37" spans="1:7" ht="15.75" customHeight="1">
      <c r="A37" s="2"/>
      <c r="B37" s="15"/>
      <c r="C37" s="15"/>
      <c r="D37" s="2"/>
      <c r="E37" s="2"/>
      <c r="F37" s="2"/>
      <c r="G37" s="6"/>
    </row>
    <row r="38" spans="1:7" ht="15.75" customHeight="1">
      <c r="A38" s="2"/>
      <c r="B38" s="15"/>
      <c r="C38" s="15"/>
      <c r="D38" s="2"/>
      <c r="E38" s="2"/>
      <c r="F38" s="2"/>
      <c r="G38" s="6"/>
    </row>
    <row r="39" spans="1:7" ht="15.75" customHeight="1">
      <c r="A39" s="2"/>
      <c r="B39" s="3"/>
      <c r="C39" s="3"/>
      <c r="D39" s="2"/>
      <c r="E39" s="2"/>
      <c r="F39" s="2"/>
      <c r="G39" s="6"/>
    </row>
    <row r="40" spans="1:7" ht="15.75" customHeight="1">
      <c r="A40" s="2"/>
      <c r="B40" s="3"/>
      <c r="C40" s="3"/>
      <c r="D40" s="2"/>
      <c r="E40" s="2"/>
      <c r="F40" s="2"/>
      <c r="G40" s="6"/>
    </row>
    <row r="41" spans="1:7" ht="15.75" customHeight="1">
      <c r="A41" s="2"/>
      <c r="B41" s="3"/>
      <c r="C41" s="3"/>
      <c r="D41" s="2"/>
      <c r="E41" s="2"/>
      <c r="F41" s="2"/>
      <c r="G41" s="6"/>
    </row>
    <row r="42" spans="1:7" ht="15.75" customHeight="1">
      <c r="A42" s="4"/>
      <c r="B42" s="5"/>
      <c r="C42" s="5"/>
      <c r="D42" s="2"/>
      <c r="E42" s="2"/>
      <c r="F42" s="2"/>
      <c r="G42" s="6"/>
    </row>
    <row r="43" spans="1:7" ht="15.75" customHeight="1">
      <c r="A43" s="4"/>
      <c r="B43" s="5"/>
      <c r="C43" s="5"/>
      <c r="D43" s="2"/>
      <c r="E43" s="2"/>
      <c r="F43" s="2"/>
      <c r="G43" s="6"/>
    </row>
    <row r="44" spans="1:7" ht="15.75" customHeight="1">
      <c r="A44" s="4"/>
      <c r="B44" s="760"/>
      <c r="C44" s="760"/>
      <c r="D44" s="760"/>
      <c r="E44" s="760"/>
      <c r="F44" s="760"/>
      <c r="G44" s="6"/>
    </row>
    <row r="45" spans="1:7" ht="15.75">
      <c r="A45" s="7"/>
      <c r="B45" s="13"/>
      <c r="C45" s="13"/>
      <c r="D45" s="7"/>
      <c r="E45" s="7"/>
      <c r="F45" s="7"/>
      <c r="G45" s="23"/>
    </row>
    <row r="46" spans="1:7" ht="15.75">
      <c r="A46" s="1"/>
      <c r="B46" s="13"/>
      <c r="C46" s="13"/>
      <c r="D46" s="7"/>
      <c r="E46" s="7"/>
      <c r="F46" s="7"/>
      <c r="G46" s="23"/>
    </row>
    <row r="47" spans="1:7" ht="15.75">
      <c r="A47" s="7"/>
      <c r="B47" s="13"/>
      <c r="C47" s="13"/>
      <c r="D47" s="7"/>
      <c r="E47" s="7"/>
      <c r="F47" s="7"/>
      <c r="G47" s="23"/>
    </row>
    <row r="48" spans="1:7" ht="31.5" customHeight="1">
      <c r="A48" s="2"/>
      <c r="B48" s="11"/>
      <c r="C48" s="11"/>
      <c r="D48" s="11"/>
      <c r="E48" s="11"/>
      <c r="F48" s="2"/>
      <c r="G48" s="6"/>
    </row>
    <row r="49" spans="1:7" ht="15.75" customHeight="1">
      <c r="A49" s="11"/>
      <c r="B49" s="3"/>
      <c r="C49" s="3"/>
      <c r="D49" s="2"/>
      <c r="E49" s="2"/>
      <c r="F49" s="2"/>
      <c r="G49" s="6"/>
    </row>
    <row r="50" spans="1:7" ht="15.75" customHeight="1">
      <c r="A50" s="11"/>
      <c r="B50" s="3"/>
      <c r="C50" s="3"/>
      <c r="D50" s="2"/>
      <c r="E50" s="2"/>
      <c r="F50" s="2"/>
      <c r="G50" s="6"/>
    </row>
    <row r="51" spans="1:7" ht="15.75" customHeight="1">
      <c r="A51" s="17"/>
      <c r="B51" s="5"/>
      <c r="C51" s="5"/>
      <c r="D51" s="11"/>
      <c r="E51" s="11"/>
      <c r="F51" s="11"/>
      <c r="G51" s="24"/>
    </row>
    <row r="52" spans="1:7" ht="15.75" customHeight="1">
      <c r="A52" s="17"/>
      <c r="B52" s="5"/>
      <c r="C52" s="5"/>
      <c r="D52" s="11"/>
      <c r="E52" s="11"/>
      <c r="F52" s="11"/>
      <c r="G52" s="24"/>
    </row>
    <row r="53" spans="1:7" ht="15.75" customHeight="1">
      <c r="A53" s="17"/>
      <c r="B53" s="5"/>
      <c r="C53" s="5"/>
      <c r="D53" s="11"/>
      <c r="E53" s="11"/>
      <c r="F53" s="11"/>
      <c r="G53" s="24"/>
    </row>
    <row r="54" spans="1:7" ht="15.75" customHeight="1">
      <c r="A54" s="11"/>
      <c r="B54" s="3"/>
      <c r="C54" s="3"/>
      <c r="D54" s="11"/>
      <c r="E54" s="11"/>
      <c r="F54" s="11"/>
      <c r="G54" s="24"/>
    </row>
    <row r="55" spans="1:7" ht="15.75" customHeight="1">
      <c r="A55" s="17"/>
      <c r="B55" s="5"/>
      <c r="C55" s="5"/>
      <c r="D55" s="11"/>
      <c r="E55" s="11"/>
      <c r="F55" s="11"/>
      <c r="G55" s="24"/>
    </row>
    <row r="56" spans="1:7" ht="15.75" customHeight="1">
      <c r="A56" s="17"/>
      <c r="B56" s="5"/>
      <c r="C56" s="5"/>
      <c r="D56" s="11"/>
      <c r="E56" s="11"/>
      <c r="F56" s="11"/>
      <c r="G56" s="24"/>
    </row>
    <row r="57" spans="1:7" ht="15.75" customHeight="1">
      <c r="A57" s="17"/>
      <c r="B57" s="5"/>
      <c r="C57" s="5"/>
      <c r="D57" s="11"/>
      <c r="E57" s="11"/>
      <c r="F57" s="11"/>
      <c r="G57" s="24"/>
    </row>
    <row r="58" spans="1:7" ht="15.75" customHeight="1">
      <c r="A58" s="11"/>
      <c r="B58" s="3"/>
      <c r="C58" s="3"/>
      <c r="D58" s="11"/>
      <c r="E58" s="11"/>
      <c r="F58" s="11"/>
      <c r="G58" s="24"/>
    </row>
    <row r="59" spans="1:7" ht="15.75" customHeight="1">
      <c r="A59" s="11"/>
      <c r="B59" s="15"/>
      <c r="C59" s="15"/>
      <c r="D59" s="11"/>
      <c r="E59" s="11"/>
      <c r="F59" s="11"/>
      <c r="G59" s="24"/>
    </row>
    <row r="60" spans="1:7" ht="15.75" customHeight="1">
      <c r="A60" s="11"/>
      <c r="B60" s="15"/>
      <c r="C60" s="15"/>
      <c r="D60" s="11"/>
      <c r="E60" s="11"/>
      <c r="F60" s="11"/>
      <c r="G60" s="24"/>
    </row>
    <row r="61" spans="1:7" ht="31.5" customHeight="1">
      <c r="A61" s="11"/>
      <c r="B61" s="15"/>
      <c r="C61" s="15"/>
      <c r="D61" s="11"/>
      <c r="E61" s="11"/>
      <c r="F61" s="11"/>
      <c r="G61" s="24"/>
    </row>
    <row r="62" spans="1:7" ht="15.75" customHeight="1">
      <c r="A62" s="11"/>
      <c r="B62" s="15"/>
      <c r="C62" s="15"/>
      <c r="D62" s="11"/>
      <c r="E62" s="11"/>
      <c r="F62" s="11"/>
      <c r="G62" s="24"/>
    </row>
    <row r="63" spans="1:7" ht="15.75" customHeight="1">
      <c r="A63" s="2"/>
      <c r="B63" s="15"/>
      <c r="C63" s="15"/>
      <c r="D63" s="2"/>
      <c r="E63" s="2"/>
      <c r="F63" s="4"/>
      <c r="G63" s="6"/>
    </row>
    <row r="64" spans="1:7" ht="15.75" customHeight="1">
      <c r="A64" s="4"/>
      <c r="B64" s="3"/>
      <c r="C64" s="3"/>
      <c r="D64" s="2"/>
      <c r="E64" s="2"/>
      <c r="F64" s="2"/>
      <c r="G64" s="6"/>
    </row>
    <row r="65" spans="1:7" ht="15.75" customHeight="1">
      <c r="A65" s="4"/>
      <c r="B65" s="3"/>
      <c r="C65" s="3"/>
      <c r="D65" s="2"/>
      <c r="E65" s="2"/>
      <c r="F65" s="2"/>
      <c r="G65" s="6"/>
    </row>
    <row r="66" spans="1:7" ht="15.75" customHeight="1">
      <c r="A66" s="2"/>
      <c r="B66" s="3"/>
      <c r="C66" s="3"/>
      <c r="D66" s="2"/>
      <c r="E66" s="2"/>
      <c r="F66" s="2"/>
      <c r="G66" s="6"/>
    </row>
    <row r="67" spans="1:7" ht="15.75" customHeight="1">
      <c r="A67" s="2"/>
      <c r="B67" s="15"/>
      <c r="C67" s="15"/>
      <c r="D67" s="2"/>
      <c r="E67" s="2"/>
      <c r="F67" s="2"/>
      <c r="G67" s="6"/>
    </row>
    <row r="68" spans="1:7" ht="15.75" customHeight="1">
      <c r="A68" s="2"/>
      <c r="B68" s="3"/>
      <c r="C68" s="3"/>
      <c r="D68" s="2"/>
      <c r="E68" s="2"/>
      <c r="F68" s="2"/>
      <c r="G68" s="6"/>
    </row>
    <row r="69" spans="1:7" ht="15.75" customHeight="1">
      <c r="A69" s="4"/>
      <c r="B69" s="5"/>
      <c r="C69" s="5"/>
      <c r="D69" s="2"/>
      <c r="E69" s="2"/>
      <c r="F69" s="2"/>
      <c r="G69" s="6"/>
    </row>
    <row r="70" spans="1:7" ht="15.75" customHeight="1">
      <c r="A70" s="4"/>
      <c r="B70" s="5"/>
      <c r="C70" s="5"/>
      <c r="D70" s="2"/>
      <c r="E70" s="2"/>
      <c r="F70" s="2"/>
      <c r="G70" s="6"/>
    </row>
    <row r="71" spans="1:7" ht="15.75" customHeight="1">
      <c r="A71" s="4"/>
      <c r="B71" s="760"/>
      <c r="C71" s="760"/>
      <c r="D71" s="760"/>
      <c r="E71" s="760"/>
      <c r="F71" s="760"/>
      <c r="G71" s="6"/>
    </row>
    <row r="72" spans="1:7" ht="15.75">
      <c r="A72" s="7"/>
      <c r="B72" s="13"/>
      <c r="C72" s="13"/>
      <c r="D72" s="7"/>
      <c r="E72" s="7"/>
      <c r="F72" s="7"/>
      <c r="G72" s="23"/>
    </row>
    <row r="73" spans="1:7" ht="15.75">
      <c r="A73" s="7"/>
      <c r="B73" s="13"/>
      <c r="C73" s="13"/>
      <c r="D73" s="7"/>
      <c r="E73" s="7"/>
      <c r="F73" s="7"/>
      <c r="G73" s="23"/>
    </row>
    <row r="74" spans="1:7" ht="15.75">
      <c r="A74" s="7"/>
      <c r="B74" s="13"/>
      <c r="C74" s="13"/>
      <c r="D74" s="7"/>
      <c r="E74" s="7"/>
      <c r="F74" s="7"/>
      <c r="G74" s="23"/>
    </row>
    <row r="75" spans="1:7" ht="15.75">
      <c r="A75" s="7"/>
      <c r="B75" s="13"/>
      <c r="C75" s="13"/>
      <c r="D75" s="7"/>
      <c r="E75" s="7"/>
      <c r="F75" s="7"/>
      <c r="G75" s="23"/>
    </row>
    <row r="76" spans="1:7" ht="15.75">
      <c r="A76" s="7"/>
      <c r="B76" s="13"/>
      <c r="C76" s="13"/>
      <c r="D76" s="7"/>
      <c r="E76" s="7"/>
      <c r="F76" s="7"/>
      <c r="G76" s="23"/>
    </row>
    <row r="77" spans="1:7" ht="15.75">
      <c r="A77" s="7"/>
      <c r="B77" s="13"/>
      <c r="C77" s="13"/>
      <c r="D77" s="7"/>
      <c r="E77" s="7"/>
      <c r="F77" s="7"/>
      <c r="G77" s="23"/>
    </row>
    <row r="78" spans="1:7" ht="15.75">
      <c r="A78" s="7"/>
      <c r="B78" s="13"/>
      <c r="C78" s="13"/>
      <c r="D78" s="7"/>
      <c r="E78" s="7"/>
      <c r="F78" s="7"/>
      <c r="G78" s="23"/>
    </row>
    <row r="79" spans="1:7" ht="15.75">
      <c r="A79" s="7"/>
      <c r="B79" s="13"/>
      <c r="C79" s="13"/>
      <c r="D79" s="7"/>
      <c r="E79" s="7"/>
      <c r="F79" s="7"/>
      <c r="G79" s="23"/>
    </row>
    <row r="80" spans="1:7" ht="15.75">
      <c r="A80" s="7"/>
      <c r="B80" s="13"/>
      <c r="C80" s="13"/>
      <c r="D80" s="7"/>
      <c r="E80" s="7"/>
      <c r="F80" s="7"/>
      <c r="G80" s="23"/>
    </row>
    <row r="81" spans="1:7" ht="15.75">
      <c r="A81" s="7"/>
      <c r="B81" s="13"/>
      <c r="C81" s="13"/>
      <c r="D81" s="7"/>
      <c r="E81" s="7"/>
      <c r="F81" s="7"/>
      <c r="G81" s="23"/>
    </row>
    <row r="82" spans="1:7" ht="15.75">
      <c r="A82" s="7"/>
      <c r="B82" s="13"/>
      <c r="C82" s="13"/>
      <c r="D82" s="7"/>
      <c r="E82" s="7"/>
      <c r="F82" s="7"/>
      <c r="G82" s="23"/>
    </row>
    <row r="83" spans="1:7" ht="15.75">
      <c r="A83" s="7"/>
      <c r="B83" s="13"/>
      <c r="C83" s="13"/>
      <c r="D83" s="7"/>
      <c r="E83" s="7"/>
      <c r="F83" s="7"/>
      <c r="G83" s="23"/>
    </row>
    <row r="84" spans="1:7" ht="15.75">
      <c r="A84" s="7"/>
      <c r="B84" s="13"/>
      <c r="C84" s="13"/>
      <c r="D84" s="7"/>
      <c r="E84" s="7"/>
      <c r="F84" s="7"/>
      <c r="G84" s="23"/>
    </row>
    <row r="85" spans="1:7" ht="15.75">
      <c r="A85" s="7"/>
      <c r="B85" s="13"/>
      <c r="C85" s="13"/>
      <c r="D85" s="7"/>
      <c r="E85" s="7"/>
      <c r="F85" s="7"/>
      <c r="G85" s="23"/>
    </row>
    <row r="86" spans="1:7" ht="15.75">
      <c r="A86" s="7"/>
      <c r="B86" s="13"/>
      <c r="C86" s="13"/>
      <c r="D86" s="7"/>
      <c r="E86" s="7"/>
      <c r="F86" s="7"/>
      <c r="G86" s="23"/>
    </row>
    <row r="87" spans="1:7" ht="15.75">
      <c r="A87" s="7"/>
      <c r="B87" s="13"/>
      <c r="C87" s="13"/>
      <c r="D87" s="7"/>
      <c r="E87" s="7"/>
      <c r="F87" s="7"/>
      <c r="G87" s="23"/>
    </row>
    <row r="88" spans="1:7" ht="15.75">
      <c r="A88" s="7"/>
      <c r="B88" s="13"/>
      <c r="C88" s="13"/>
      <c r="D88" s="7"/>
      <c r="E88" s="7"/>
      <c r="F88" s="7"/>
      <c r="G88" s="23"/>
    </row>
    <row r="89" spans="1:7" ht="15.75">
      <c r="A89" s="7"/>
      <c r="B89" s="13"/>
      <c r="C89" s="13"/>
      <c r="D89" s="7"/>
      <c r="E89" s="7"/>
      <c r="F89" s="7"/>
      <c r="G89" s="23"/>
    </row>
    <row r="90" spans="1:7" ht="15.75">
      <c r="A90" s="7"/>
      <c r="B90" s="13"/>
      <c r="C90" s="13"/>
      <c r="D90" s="7"/>
      <c r="E90" s="7"/>
      <c r="F90" s="7"/>
      <c r="G90" s="23"/>
    </row>
    <row r="91" spans="1:7" ht="15.75">
      <c r="A91" s="7"/>
      <c r="B91" s="13"/>
      <c r="C91" s="13"/>
      <c r="D91" s="7"/>
      <c r="E91" s="7"/>
      <c r="F91" s="7"/>
      <c r="G91" s="23"/>
    </row>
    <row r="92" spans="1:7" ht="15.75">
      <c r="A92" s="7"/>
      <c r="B92" s="13"/>
      <c r="C92" s="13"/>
      <c r="D92" s="7"/>
      <c r="E92" s="7"/>
      <c r="F92" s="7"/>
      <c r="G92" s="23"/>
    </row>
    <row r="93" spans="1:7" ht="15.75">
      <c r="A93" s="7"/>
      <c r="B93" s="13"/>
      <c r="C93" s="13"/>
      <c r="D93" s="7"/>
      <c r="E93" s="7"/>
      <c r="F93" s="7"/>
      <c r="G93" s="23"/>
    </row>
    <row r="94" spans="1:7" ht="15.75">
      <c r="A94" s="7"/>
      <c r="B94" s="13"/>
      <c r="C94" s="13"/>
      <c r="D94" s="7"/>
      <c r="E94" s="7"/>
      <c r="F94" s="7"/>
      <c r="G94" s="23"/>
    </row>
    <row r="95" spans="1:7" ht="15.75">
      <c r="A95" s="7"/>
      <c r="B95" s="13"/>
      <c r="C95" s="13"/>
      <c r="D95" s="7"/>
      <c r="E95" s="7"/>
      <c r="F95" s="7"/>
      <c r="G95" s="23"/>
    </row>
    <row r="96" spans="1:7" ht="15.75">
      <c r="A96" s="7"/>
      <c r="B96" s="13"/>
      <c r="C96" s="13"/>
      <c r="D96" s="7"/>
      <c r="E96" s="7"/>
      <c r="F96" s="7"/>
      <c r="G96" s="23"/>
    </row>
    <row r="97" spans="1:7" ht="15.75">
      <c r="A97" s="7"/>
      <c r="B97" s="13"/>
      <c r="C97" s="13"/>
      <c r="D97" s="7"/>
      <c r="E97" s="7"/>
      <c r="F97" s="7"/>
      <c r="G97" s="23"/>
    </row>
    <row r="98" spans="1:7" ht="15.75">
      <c r="A98" s="7"/>
      <c r="B98" s="13"/>
      <c r="C98" s="13"/>
      <c r="D98" s="7"/>
      <c r="E98" s="7"/>
      <c r="F98" s="7"/>
      <c r="G98" s="23"/>
    </row>
    <row r="99" spans="1:7" ht="15.75">
      <c r="A99" s="7"/>
      <c r="B99" s="13"/>
      <c r="C99" s="13"/>
      <c r="D99" s="7"/>
      <c r="E99" s="7"/>
      <c r="F99" s="7"/>
      <c r="G99" s="23"/>
    </row>
    <row r="100" spans="1:7" ht="15.75">
      <c r="A100" s="7"/>
      <c r="B100" s="13"/>
      <c r="C100" s="13"/>
      <c r="D100" s="7"/>
      <c r="E100" s="7"/>
      <c r="F100" s="7"/>
      <c r="G100" s="23"/>
    </row>
    <row r="101" spans="1:7" ht="15.75">
      <c r="A101" s="7"/>
      <c r="B101" s="13"/>
      <c r="C101" s="13"/>
      <c r="D101" s="7"/>
      <c r="E101" s="7"/>
      <c r="F101" s="7"/>
      <c r="G101" s="23"/>
    </row>
    <row r="102" spans="1:7" ht="15.75">
      <c r="A102" s="7"/>
      <c r="B102" s="13"/>
      <c r="C102" s="13"/>
      <c r="D102" s="7"/>
      <c r="E102" s="7"/>
      <c r="F102" s="7"/>
      <c r="G102" s="23"/>
    </row>
    <row r="103" spans="1:7" ht="15.75">
      <c r="A103" s="7"/>
      <c r="B103" s="13"/>
      <c r="C103" s="13"/>
      <c r="D103" s="7"/>
      <c r="E103" s="7"/>
      <c r="F103" s="7"/>
      <c r="G103" s="23"/>
    </row>
    <row r="104" spans="1:7" ht="15.75">
      <c r="A104" s="7"/>
      <c r="B104" s="13"/>
      <c r="C104" s="13"/>
      <c r="D104" s="7"/>
      <c r="E104" s="7"/>
      <c r="F104" s="7"/>
      <c r="G104" s="23"/>
    </row>
    <row r="105" spans="1:7" ht="15.75">
      <c r="A105" s="7"/>
      <c r="B105" s="13"/>
      <c r="C105" s="13"/>
      <c r="D105" s="7"/>
      <c r="E105" s="7"/>
      <c r="F105" s="7"/>
      <c r="G105" s="23"/>
    </row>
    <row r="106" spans="1:7" ht="15.75">
      <c r="A106" s="7"/>
      <c r="B106" s="13"/>
      <c r="C106" s="13"/>
      <c r="D106" s="7"/>
      <c r="E106" s="7"/>
      <c r="F106" s="7"/>
      <c r="G106" s="23"/>
    </row>
    <row r="107" spans="1:7" ht="15.75">
      <c r="A107" s="7"/>
      <c r="B107" s="13"/>
      <c r="C107" s="13"/>
      <c r="D107" s="7"/>
      <c r="E107" s="7"/>
      <c r="F107" s="7"/>
      <c r="G107" s="23"/>
    </row>
    <row r="108" spans="1:7" ht="15.75">
      <c r="A108" s="7"/>
      <c r="B108" s="13"/>
      <c r="C108" s="13"/>
      <c r="D108" s="7"/>
      <c r="E108" s="7"/>
      <c r="F108" s="7"/>
      <c r="G108" s="23"/>
    </row>
    <row r="109" spans="1:7" ht="15.75">
      <c r="A109" s="7"/>
      <c r="B109" s="13"/>
      <c r="C109" s="13"/>
      <c r="D109" s="7"/>
      <c r="E109" s="7"/>
      <c r="F109" s="7"/>
      <c r="G109" s="23"/>
    </row>
    <row r="110" spans="1:7" ht="15.75">
      <c r="A110" s="7"/>
      <c r="B110" s="13"/>
      <c r="C110" s="13"/>
      <c r="D110" s="7"/>
      <c r="E110" s="7"/>
      <c r="F110" s="7"/>
      <c r="G110" s="23"/>
    </row>
    <row r="111" spans="1:7" ht="15.75">
      <c r="A111" s="7"/>
      <c r="B111" s="13"/>
      <c r="C111" s="13"/>
      <c r="D111" s="7"/>
      <c r="E111" s="7"/>
      <c r="F111" s="7"/>
      <c r="G111" s="23"/>
    </row>
    <row r="112" spans="1:7" ht="15.75">
      <c r="A112" s="7"/>
      <c r="B112" s="13"/>
      <c r="C112" s="13"/>
      <c r="D112" s="7"/>
      <c r="E112" s="7"/>
      <c r="F112" s="7"/>
      <c r="G112" s="23"/>
    </row>
    <row r="113" spans="1:7" ht="15.75">
      <c r="A113" s="7"/>
      <c r="B113" s="13"/>
      <c r="C113" s="13"/>
      <c r="D113" s="7"/>
      <c r="E113" s="7"/>
      <c r="F113" s="7"/>
      <c r="G113" s="23"/>
    </row>
    <row r="114" spans="1:7" ht="15.75">
      <c r="A114" s="7"/>
      <c r="B114" s="13"/>
      <c r="C114" s="13"/>
      <c r="D114" s="7"/>
      <c r="E114" s="7"/>
      <c r="F114" s="7"/>
      <c r="G114" s="23"/>
    </row>
    <row r="115" spans="1:7" ht="15.75">
      <c r="A115" s="7"/>
      <c r="B115" s="13"/>
      <c r="C115" s="13"/>
      <c r="D115" s="7"/>
      <c r="E115" s="7"/>
      <c r="F115" s="7"/>
      <c r="G115" s="23"/>
    </row>
    <row r="116" spans="1:7" ht="15.75">
      <c r="A116" s="7"/>
      <c r="B116" s="13"/>
      <c r="C116" s="13"/>
      <c r="D116" s="7"/>
      <c r="E116" s="7"/>
      <c r="F116" s="7"/>
      <c r="G116" s="23"/>
    </row>
    <row r="117" spans="1:7" ht="15.75">
      <c r="A117" s="7"/>
      <c r="B117" s="13"/>
      <c r="C117" s="13"/>
      <c r="D117" s="7"/>
      <c r="E117" s="7"/>
      <c r="F117" s="7"/>
      <c r="G117" s="23"/>
    </row>
    <row r="118" spans="1:7" ht="15.75">
      <c r="A118" s="7"/>
      <c r="B118" s="13"/>
      <c r="C118" s="13"/>
      <c r="D118" s="7"/>
      <c r="E118" s="7"/>
      <c r="F118" s="7"/>
      <c r="G118" s="23"/>
    </row>
    <row r="119" spans="1:7" ht="15.75">
      <c r="A119" s="7"/>
      <c r="B119" s="13"/>
      <c r="C119" s="13"/>
      <c r="D119" s="7"/>
      <c r="E119" s="7"/>
      <c r="F119" s="7"/>
      <c r="G119" s="23"/>
    </row>
    <row r="120" spans="1:7" ht="15.75">
      <c r="A120" s="7"/>
      <c r="B120" s="13"/>
      <c r="C120" s="13"/>
      <c r="D120" s="7"/>
      <c r="E120" s="7"/>
      <c r="F120" s="7"/>
      <c r="G120" s="23"/>
    </row>
    <row r="121" spans="1:7" ht="15.75">
      <c r="A121" s="7"/>
      <c r="B121" s="13"/>
      <c r="C121" s="13"/>
      <c r="D121" s="7"/>
      <c r="E121" s="7"/>
      <c r="F121" s="7"/>
      <c r="G121" s="23"/>
    </row>
    <row r="122" spans="1:7" ht="15.75">
      <c r="A122" s="7"/>
      <c r="B122" s="13"/>
      <c r="C122" s="13"/>
      <c r="D122" s="7"/>
      <c r="E122" s="7"/>
      <c r="F122" s="7"/>
      <c r="G122" s="23"/>
    </row>
    <row r="123" spans="1:7" ht="15.75">
      <c r="A123" s="7"/>
      <c r="B123" s="13"/>
      <c r="C123" s="13"/>
      <c r="D123" s="7"/>
      <c r="E123" s="7"/>
      <c r="F123" s="7"/>
      <c r="G123" s="23"/>
    </row>
    <row r="124" spans="1:7" ht="15.75">
      <c r="A124" s="7"/>
      <c r="B124" s="13"/>
      <c r="C124" s="13"/>
      <c r="D124" s="7"/>
      <c r="E124" s="7"/>
      <c r="F124" s="7"/>
      <c r="G124" s="23"/>
    </row>
    <row r="125" spans="1:7" ht="15.75">
      <c r="A125" s="7"/>
      <c r="B125" s="13"/>
      <c r="C125" s="13"/>
      <c r="D125" s="7"/>
      <c r="E125" s="7"/>
      <c r="F125" s="7"/>
      <c r="G125" s="23"/>
    </row>
    <row r="126" spans="1:7" ht="15.75">
      <c r="A126" s="7"/>
      <c r="B126" s="13"/>
      <c r="C126" s="13"/>
      <c r="D126" s="7"/>
      <c r="E126" s="7"/>
      <c r="F126" s="7"/>
      <c r="G126" s="23"/>
    </row>
    <row r="127" spans="1:7" ht="15.75">
      <c r="A127" s="7"/>
      <c r="B127" s="13"/>
      <c r="C127" s="13"/>
      <c r="D127" s="7"/>
      <c r="E127" s="7"/>
      <c r="F127" s="7"/>
      <c r="G127" s="23"/>
    </row>
    <row r="128" spans="1:7" ht="15.75">
      <c r="A128" s="7"/>
      <c r="B128" s="13"/>
      <c r="C128" s="13"/>
      <c r="D128" s="7"/>
      <c r="E128" s="7"/>
      <c r="F128" s="7"/>
      <c r="G128" s="23"/>
    </row>
    <row r="129" spans="1:7" ht="15.75">
      <c r="A129" s="7"/>
      <c r="B129" s="13"/>
      <c r="C129" s="13"/>
      <c r="D129" s="7"/>
      <c r="E129" s="7"/>
      <c r="F129" s="7"/>
      <c r="G129" s="23"/>
    </row>
    <row r="130" spans="1:7" ht="15.75">
      <c r="A130" s="7"/>
      <c r="B130" s="13"/>
      <c r="C130" s="13"/>
      <c r="D130" s="7"/>
      <c r="E130" s="7"/>
      <c r="F130" s="7"/>
      <c r="G130" s="23"/>
    </row>
    <row r="131" spans="1:7" ht="15.75">
      <c r="A131" s="7"/>
      <c r="B131" s="13"/>
      <c r="C131" s="13"/>
      <c r="D131" s="7"/>
      <c r="E131" s="7"/>
      <c r="F131" s="7"/>
      <c r="G131" s="23"/>
    </row>
    <row r="132" spans="1:7" ht="15.75">
      <c r="A132" s="7"/>
      <c r="B132" s="13"/>
      <c r="C132" s="13"/>
      <c r="D132" s="7"/>
      <c r="E132" s="7"/>
      <c r="F132" s="7"/>
      <c r="G132" s="23"/>
    </row>
    <row r="133" spans="1:7" ht="15.75">
      <c r="A133" s="7"/>
      <c r="B133" s="13"/>
      <c r="C133" s="13"/>
      <c r="D133" s="7"/>
      <c r="E133" s="7"/>
      <c r="F133" s="7"/>
      <c r="G133" s="23"/>
    </row>
    <row r="134" spans="1:7" ht="15.75">
      <c r="A134" s="7"/>
      <c r="B134" s="13"/>
      <c r="C134" s="13"/>
      <c r="D134" s="7"/>
      <c r="E134" s="7"/>
      <c r="F134" s="7"/>
      <c r="G134" s="23"/>
    </row>
    <row r="135" spans="1:7" ht="15.75">
      <c r="A135" s="7"/>
      <c r="B135" s="13"/>
      <c r="C135" s="13"/>
      <c r="D135" s="7"/>
      <c r="E135" s="7"/>
      <c r="F135" s="7"/>
      <c r="G135" s="23"/>
    </row>
    <row r="136" spans="1:7" ht="15.75">
      <c r="A136" s="7"/>
      <c r="B136" s="13"/>
      <c r="C136" s="13"/>
      <c r="D136" s="7"/>
      <c r="E136" s="7"/>
      <c r="F136" s="7"/>
      <c r="G136" s="23"/>
    </row>
    <row r="137" spans="1:7" ht="15.75">
      <c r="A137" s="7"/>
      <c r="B137" s="13"/>
      <c r="C137" s="13"/>
      <c r="D137" s="7"/>
      <c r="E137" s="7"/>
      <c r="F137" s="7"/>
      <c r="G137" s="23"/>
    </row>
  </sheetData>
  <sheetProtection/>
  <mergeCells count="5">
    <mergeCell ref="B71:F71"/>
    <mergeCell ref="C2:D2"/>
    <mergeCell ref="B15:F15"/>
    <mergeCell ref="B17:F17"/>
    <mergeCell ref="B44:F44"/>
  </mergeCells>
  <printOptions/>
  <pageMargins left="0.75" right="0.75" top="1" bottom="1" header="0.5" footer="0.5"/>
  <pageSetup fitToHeight="0" fitToWidth="1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8"/>
  <sheetViews>
    <sheetView view="pageBreakPreview" zoomScale="75" zoomScaleNormal="85" zoomScaleSheetLayoutView="75" zoomScalePageLayoutView="0" workbookViewId="0" topLeftCell="C1">
      <selection activeCell="C72" sqref="C72"/>
    </sheetView>
  </sheetViews>
  <sheetFormatPr defaultColWidth="8.8515625" defaultRowHeight="12.75"/>
  <cols>
    <col min="1" max="1" width="5.7109375" style="245" customWidth="1"/>
    <col min="2" max="2" width="58.140625" style="246" customWidth="1"/>
    <col min="3" max="3" width="59.00390625" style="246" customWidth="1"/>
    <col min="4" max="4" width="9.00390625" style="245" customWidth="1"/>
    <col min="5" max="5" width="16.28125" style="286" customWidth="1"/>
    <col min="6" max="6" width="21.8515625" style="245" customWidth="1"/>
    <col min="7" max="7" width="20.140625" style="263" customWidth="1"/>
    <col min="8" max="8" width="14.57421875" style="244" customWidth="1"/>
    <col min="9" max="9" width="18.421875" style="244" customWidth="1"/>
    <col min="10" max="16384" width="8.8515625" style="245" customWidth="1"/>
  </cols>
  <sheetData>
    <row r="1" spans="1:9" ht="30">
      <c r="A1" s="485" t="s">
        <v>568</v>
      </c>
      <c r="B1" s="486"/>
      <c r="C1" s="487" t="s">
        <v>569</v>
      </c>
      <c r="D1" s="444"/>
      <c r="E1" s="488"/>
      <c r="F1" s="444"/>
      <c r="G1" s="489"/>
      <c r="H1" s="264"/>
      <c r="I1" s="264"/>
    </row>
    <row r="2" spans="1:9" s="244" customFormat="1" ht="33.75" customHeight="1">
      <c r="A2" s="265"/>
      <c r="B2" s="482" t="str">
        <f>'BILL100-А'!B2</f>
        <v>Aktobe-Martuk-RF Border (to Orenburg) road  Reconstruction Project, kм 0-102  
</v>
      </c>
      <c r="C2" s="781" t="str">
        <f>'BILL100-А'!C2</f>
        <v>Проект реконструкции автомобильной дороги  «Актобе-Мартук-граница РФ (на Оренбург)», км 0-102                                            
</v>
      </c>
      <c r="D2" s="781"/>
      <c r="E2" s="441"/>
      <c r="F2" s="442"/>
      <c r="G2" s="442"/>
      <c r="H2" s="266"/>
      <c r="I2" s="264"/>
    </row>
    <row r="3" spans="1:9" s="244" customFormat="1" ht="12" customHeight="1">
      <c r="A3" s="265"/>
      <c r="B3" s="443" t="s">
        <v>966</v>
      </c>
      <c r="C3" s="443"/>
      <c r="D3" s="444"/>
      <c r="E3" s="445" t="s">
        <v>966</v>
      </c>
      <c r="F3" s="443"/>
      <c r="G3" s="446"/>
      <c r="H3" s="266"/>
      <c r="I3" s="264"/>
    </row>
    <row r="4" spans="1:9" s="244" customFormat="1" ht="15.75" customHeight="1">
      <c r="A4" s="265"/>
      <c r="B4" s="443"/>
      <c r="C4" s="444"/>
      <c r="D4" s="443" t="s">
        <v>966</v>
      </c>
      <c r="E4" s="441"/>
      <c r="F4" s="446"/>
      <c r="G4" s="446"/>
      <c r="H4" s="264"/>
      <c r="I4" s="264"/>
    </row>
    <row r="5" spans="1:9" s="248" customFormat="1" ht="49.5" customHeight="1">
      <c r="A5" s="718" t="s">
        <v>714</v>
      </c>
      <c r="B5" s="718" t="s">
        <v>150</v>
      </c>
      <c r="C5" s="718" t="s">
        <v>151</v>
      </c>
      <c r="D5" s="719" t="s">
        <v>152</v>
      </c>
      <c r="E5" s="719" t="s">
        <v>153</v>
      </c>
      <c r="F5" s="190" t="s">
        <v>193</v>
      </c>
      <c r="G5" s="190" t="s">
        <v>154</v>
      </c>
      <c r="H5" s="434"/>
      <c r="I5" s="435"/>
    </row>
    <row r="6" spans="1:9" s="248" customFormat="1" ht="24.75" customHeight="1">
      <c r="A6" s="460"/>
      <c r="B6" s="722" t="s">
        <v>384</v>
      </c>
      <c r="C6" s="723" t="s">
        <v>385</v>
      </c>
      <c r="D6" s="190"/>
      <c r="E6" s="190"/>
      <c r="F6" s="190"/>
      <c r="G6" s="190"/>
      <c r="H6" s="434"/>
      <c r="I6" s="435"/>
    </row>
    <row r="7" spans="1:11" s="250" customFormat="1" ht="30" customHeight="1">
      <c r="A7" s="469"/>
      <c r="B7" s="470" t="s">
        <v>451</v>
      </c>
      <c r="C7" s="470" t="s">
        <v>482</v>
      </c>
      <c r="D7" s="720"/>
      <c r="E7" s="721"/>
      <c r="F7" s="463"/>
      <c r="G7" s="464"/>
      <c r="H7" s="436"/>
      <c r="I7" s="437"/>
      <c r="J7" s="249"/>
      <c r="K7" s="249"/>
    </row>
    <row r="8" spans="1:11" s="250" customFormat="1" ht="33" customHeight="1">
      <c r="A8" s="461">
        <v>1</v>
      </c>
      <c r="B8" s="465" t="s">
        <v>386</v>
      </c>
      <c r="C8" s="724" t="s">
        <v>387</v>
      </c>
      <c r="D8" s="409" t="s">
        <v>224</v>
      </c>
      <c r="E8" s="467">
        <v>5475</v>
      </c>
      <c r="F8" s="463"/>
      <c r="G8" s="464"/>
      <c r="H8" s="438"/>
      <c r="I8" s="439"/>
      <c r="J8" s="249"/>
      <c r="K8" s="249"/>
    </row>
    <row r="9" spans="1:11" s="250" customFormat="1" ht="33.75" customHeight="1">
      <c r="A9" s="461">
        <v>2</v>
      </c>
      <c r="B9" s="465" t="s">
        <v>452</v>
      </c>
      <c r="C9" s="465" t="s">
        <v>388</v>
      </c>
      <c r="D9" s="409" t="s">
        <v>224</v>
      </c>
      <c r="E9" s="467">
        <v>5475</v>
      </c>
      <c r="F9" s="463"/>
      <c r="G9" s="464"/>
      <c r="H9" s="438"/>
      <c r="I9" s="439"/>
      <c r="J9" s="249"/>
      <c r="K9" s="249"/>
    </row>
    <row r="10" spans="1:11" s="250" customFormat="1" ht="26.25" customHeight="1">
      <c r="A10" s="461">
        <v>3</v>
      </c>
      <c r="B10" s="465" t="s">
        <v>454</v>
      </c>
      <c r="C10" s="465" t="s">
        <v>389</v>
      </c>
      <c r="D10" s="481" t="s">
        <v>788</v>
      </c>
      <c r="E10" s="467">
        <f>150+665+150</f>
        <v>965</v>
      </c>
      <c r="F10" s="463"/>
      <c r="G10" s="464"/>
      <c r="H10" s="438"/>
      <c r="I10" s="439"/>
      <c r="J10" s="249"/>
      <c r="K10" s="249"/>
    </row>
    <row r="11" spans="1:11" s="250" customFormat="1" ht="36" customHeight="1">
      <c r="A11" s="461">
        <v>4</v>
      </c>
      <c r="B11" s="465" t="s">
        <v>453</v>
      </c>
      <c r="C11" s="465" t="s">
        <v>390</v>
      </c>
      <c r="D11" s="481" t="s">
        <v>788</v>
      </c>
      <c r="E11" s="467">
        <f>3+20</f>
        <v>23</v>
      </c>
      <c r="F11" s="463"/>
      <c r="G11" s="464"/>
      <c r="H11" s="438"/>
      <c r="I11" s="439"/>
      <c r="J11" s="249"/>
      <c r="K11" s="249"/>
    </row>
    <row r="12" spans="1:11" s="250" customFormat="1" ht="36" customHeight="1">
      <c r="A12" s="461">
        <v>5</v>
      </c>
      <c r="B12" s="465" t="s">
        <v>455</v>
      </c>
      <c r="C12" s="465" t="s">
        <v>391</v>
      </c>
      <c r="D12" s="468" t="s">
        <v>570</v>
      </c>
      <c r="E12" s="467">
        <f>70+124</f>
        <v>194</v>
      </c>
      <c r="F12" s="463"/>
      <c r="G12" s="464"/>
      <c r="H12" s="438"/>
      <c r="I12" s="439"/>
      <c r="J12" s="249"/>
      <c r="K12" s="249"/>
    </row>
    <row r="13" spans="1:11" s="250" customFormat="1" ht="36.75" customHeight="1">
      <c r="A13" s="461">
        <v>6</v>
      </c>
      <c r="B13" s="465" t="s">
        <v>456</v>
      </c>
      <c r="C13" s="447" t="s">
        <v>392</v>
      </c>
      <c r="D13" s="468" t="s">
        <v>571</v>
      </c>
      <c r="E13" s="448">
        <v>39</v>
      </c>
      <c r="F13" s="463"/>
      <c r="G13" s="464"/>
      <c r="H13" s="438"/>
      <c r="I13" s="439"/>
      <c r="J13" s="249"/>
      <c r="K13" s="249"/>
    </row>
    <row r="14" spans="1:11" s="250" customFormat="1" ht="18.75" customHeight="1">
      <c r="A14" s="469"/>
      <c r="B14" s="470" t="s">
        <v>481</v>
      </c>
      <c r="C14" s="470" t="s">
        <v>483</v>
      </c>
      <c r="D14" s="471"/>
      <c r="E14" s="472"/>
      <c r="F14" s="463"/>
      <c r="G14" s="464"/>
      <c r="H14" s="438"/>
      <c r="I14" s="439"/>
      <c r="J14" s="249"/>
      <c r="K14" s="249"/>
    </row>
    <row r="15" spans="1:11" s="250" customFormat="1" ht="34.5" customHeight="1">
      <c r="A15" s="461">
        <v>7</v>
      </c>
      <c r="B15" s="465" t="s">
        <v>457</v>
      </c>
      <c r="C15" s="465" t="s">
        <v>393</v>
      </c>
      <c r="D15" s="468" t="s">
        <v>572</v>
      </c>
      <c r="E15" s="467">
        <f>300</f>
        <v>300</v>
      </c>
      <c r="F15" s="463"/>
      <c r="G15" s="464"/>
      <c r="H15" s="438"/>
      <c r="I15" s="439"/>
      <c r="J15" s="249"/>
      <c r="K15" s="249"/>
    </row>
    <row r="16" spans="1:11" s="250" customFormat="1" ht="34.5" customHeight="1">
      <c r="A16" s="461">
        <v>8</v>
      </c>
      <c r="B16" s="465" t="s">
        <v>458</v>
      </c>
      <c r="C16" s="465" t="s">
        <v>394</v>
      </c>
      <c r="D16" s="468" t="s">
        <v>572</v>
      </c>
      <c r="E16" s="467">
        <f>150</f>
        <v>150</v>
      </c>
      <c r="F16" s="463"/>
      <c r="G16" s="464"/>
      <c r="H16" s="438"/>
      <c r="I16" s="439"/>
      <c r="J16" s="249"/>
      <c r="K16" s="249"/>
    </row>
    <row r="17" spans="1:11" s="250" customFormat="1" ht="39.75" customHeight="1">
      <c r="A17" s="461">
        <v>9</v>
      </c>
      <c r="B17" s="465" t="s">
        <v>459</v>
      </c>
      <c r="C17" s="473" t="s">
        <v>395</v>
      </c>
      <c r="D17" s="468" t="s">
        <v>572</v>
      </c>
      <c r="E17" s="467">
        <v>452</v>
      </c>
      <c r="F17" s="463"/>
      <c r="G17" s="464"/>
      <c r="H17" s="438"/>
      <c r="I17" s="439"/>
      <c r="J17" s="249"/>
      <c r="K17" s="249"/>
    </row>
    <row r="18" spans="1:11" s="250" customFormat="1" ht="39.75" customHeight="1">
      <c r="A18" s="461">
        <v>10</v>
      </c>
      <c r="B18" s="465" t="s">
        <v>460</v>
      </c>
      <c r="C18" s="473" t="s">
        <v>396</v>
      </c>
      <c r="D18" s="468" t="s">
        <v>572</v>
      </c>
      <c r="E18" s="467">
        <f>80+10</f>
        <v>90</v>
      </c>
      <c r="F18" s="463"/>
      <c r="G18" s="464"/>
      <c r="H18" s="438"/>
      <c r="I18" s="439"/>
      <c r="J18" s="249"/>
      <c r="K18" s="249"/>
    </row>
    <row r="19" spans="1:11" s="250" customFormat="1" ht="39.75" customHeight="1">
      <c r="A19" s="461">
        <v>11</v>
      </c>
      <c r="B19" s="465" t="s">
        <v>461</v>
      </c>
      <c r="C19" s="473" t="s">
        <v>397</v>
      </c>
      <c r="D19" s="468" t="s">
        <v>572</v>
      </c>
      <c r="E19" s="467">
        <v>15</v>
      </c>
      <c r="F19" s="463"/>
      <c r="G19" s="464"/>
      <c r="H19" s="438"/>
      <c r="I19" s="439"/>
      <c r="J19" s="249"/>
      <c r="K19" s="249"/>
    </row>
    <row r="20" spans="1:11" s="250" customFormat="1" ht="39.75" customHeight="1">
      <c r="A20" s="461">
        <v>12</v>
      </c>
      <c r="B20" s="465" t="s">
        <v>462</v>
      </c>
      <c r="C20" s="473" t="s">
        <v>398</v>
      </c>
      <c r="D20" s="468" t="s">
        <v>572</v>
      </c>
      <c r="E20" s="467">
        <v>40</v>
      </c>
      <c r="F20" s="463"/>
      <c r="G20" s="464"/>
      <c r="H20" s="438"/>
      <c r="I20" s="439"/>
      <c r="J20" s="249"/>
      <c r="K20" s="249"/>
    </row>
    <row r="21" spans="1:11" s="250" customFormat="1" ht="36" customHeight="1">
      <c r="A21" s="461">
        <v>13</v>
      </c>
      <c r="B21" s="465" t="s">
        <v>463</v>
      </c>
      <c r="C21" s="465" t="s">
        <v>399</v>
      </c>
      <c r="D21" s="468" t="s">
        <v>572</v>
      </c>
      <c r="E21" s="467">
        <f>10</f>
        <v>10</v>
      </c>
      <c r="F21" s="463"/>
      <c r="G21" s="464"/>
      <c r="H21" s="438"/>
      <c r="I21" s="439"/>
      <c r="J21" s="249"/>
      <c r="K21" s="249"/>
    </row>
    <row r="22" spans="1:11" s="250" customFormat="1" ht="36" customHeight="1">
      <c r="A22" s="461">
        <f>A21+1</f>
        <v>14</v>
      </c>
      <c r="B22" s="465" t="s">
        <v>464</v>
      </c>
      <c r="C22" s="465" t="s">
        <v>400</v>
      </c>
      <c r="D22" s="468" t="s">
        <v>572</v>
      </c>
      <c r="E22" s="467">
        <v>150</v>
      </c>
      <c r="F22" s="463"/>
      <c r="G22" s="464"/>
      <c r="H22" s="438"/>
      <c r="I22" s="439"/>
      <c r="J22" s="249"/>
      <c r="K22" s="249"/>
    </row>
    <row r="23" spans="1:11" s="250" customFormat="1" ht="41.25" customHeight="1">
      <c r="A23" s="461">
        <f aca="true" t="shared" si="0" ref="A23:A30">A22+1</f>
        <v>15</v>
      </c>
      <c r="B23" s="465" t="s">
        <v>465</v>
      </c>
      <c r="C23" s="465" t="s">
        <v>401</v>
      </c>
      <c r="D23" s="468" t="s">
        <v>572</v>
      </c>
      <c r="E23" s="467">
        <v>720</v>
      </c>
      <c r="F23" s="463"/>
      <c r="G23" s="464"/>
      <c r="H23" s="438"/>
      <c r="I23" s="439"/>
      <c r="J23" s="249"/>
      <c r="K23" s="249"/>
    </row>
    <row r="24" spans="1:11" s="250" customFormat="1" ht="41.25" customHeight="1">
      <c r="A24" s="461">
        <f t="shared" si="0"/>
        <v>16</v>
      </c>
      <c r="B24" s="465" t="s">
        <v>466</v>
      </c>
      <c r="C24" s="465" t="s">
        <v>402</v>
      </c>
      <c r="D24" s="468" t="s">
        <v>572</v>
      </c>
      <c r="E24" s="467">
        <f>300+1100+22700</f>
        <v>24100</v>
      </c>
      <c r="F24" s="463"/>
      <c r="G24" s="464"/>
      <c r="H24" s="438"/>
      <c r="I24" s="439"/>
      <c r="J24" s="249"/>
      <c r="K24" s="249"/>
    </row>
    <row r="25" spans="1:11" s="250" customFormat="1" ht="41.25" customHeight="1">
      <c r="A25" s="461">
        <f t="shared" si="0"/>
        <v>17</v>
      </c>
      <c r="B25" s="465" t="s">
        <v>467</v>
      </c>
      <c r="C25" s="465" t="s">
        <v>403</v>
      </c>
      <c r="D25" s="468" t="s">
        <v>572</v>
      </c>
      <c r="E25" s="467">
        <v>10350</v>
      </c>
      <c r="F25" s="463"/>
      <c r="G25" s="464"/>
      <c r="H25" s="438"/>
      <c r="I25" s="439"/>
      <c r="J25" s="249"/>
      <c r="K25" s="249"/>
    </row>
    <row r="26" spans="1:11" s="250" customFormat="1" ht="41.25" customHeight="1">
      <c r="A26" s="461">
        <f t="shared" si="0"/>
        <v>18</v>
      </c>
      <c r="B26" s="465" t="s">
        <v>468</v>
      </c>
      <c r="C26" s="465" t="s">
        <v>404</v>
      </c>
      <c r="D26" s="468" t="s">
        <v>572</v>
      </c>
      <c r="E26" s="467">
        <f>550+4100</f>
        <v>4650</v>
      </c>
      <c r="F26" s="463"/>
      <c r="G26" s="464"/>
      <c r="H26" s="438"/>
      <c r="I26" s="439"/>
      <c r="J26" s="249"/>
      <c r="K26" s="249"/>
    </row>
    <row r="27" spans="1:11" s="250" customFormat="1" ht="33.75" customHeight="1">
      <c r="A27" s="461">
        <f t="shared" si="0"/>
        <v>19</v>
      </c>
      <c r="B27" s="465" t="s">
        <v>470</v>
      </c>
      <c r="C27" s="465" t="s">
        <v>405</v>
      </c>
      <c r="D27" s="468" t="s">
        <v>571</v>
      </c>
      <c r="E27" s="467">
        <f>1+1+1</f>
        <v>3</v>
      </c>
      <c r="F27" s="463"/>
      <c r="G27" s="464"/>
      <c r="H27" s="438"/>
      <c r="I27" s="439"/>
      <c r="J27" s="249"/>
      <c r="K27" s="249"/>
    </row>
    <row r="28" spans="1:11" s="250" customFormat="1" ht="33.75" customHeight="1">
      <c r="A28" s="461">
        <f t="shared" si="0"/>
        <v>20</v>
      </c>
      <c r="B28" s="465" t="s">
        <v>469</v>
      </c>
      <c r="C28" s="465" t="s">
        <v>406</v>
      </c>
      <c r="D28" s="468" t="s">
        <v>571</v>
      </c>
      <c r="E28" s="467">
        <v>3</v>
      </c>
      <c r="F28" s="463"/>
      <c r="G28" s="464"/>
      <c r="H28" s="438"/>
      <c r="I28" s="439"/>
      <c r="J28" s="249"/>
      <c r="K28" s="249"/>
    </row>
    <row r="29" spans="1:11" s="250" customFormat="1" ht="48.75" customHeight="1">
      <c r="A29" s="461">
        <f t="shared" si="0"/>
        <v>21</v>
      </c>
      <c r="B29" s="465" t="s">
        <v>471</v>
      </c>
      <c r="C29" s="465" t="s">
        <v>407</v>
      </c>
      <c r="D29" s="468" t="s">
        <v>571</v>
      </c>
      <c r="E29" s="467">
        <v>10</v>
      </c>
      <c r="F29" s="463"/>
      <c r="G29" s="464"/>
      <c r="H29" s="438"/>
      <c r="I29" s="439"/>
      <c r="J29" s="249"/>
      <c r="K29" s="249"/>
    </row>
    <row r="30" spans="1:11" s="250" customFormat="1" ht="21.75" customHeight="1">
      <c r="A30" s="461">
        <f t="shared" si="0"/>
        <v>22</v>
      </c>
      <c r="B30" s="465" t="s">
        <v>472</v>
      </c>
      <c r="C30" s="465" t="s">
        <v>408</v>
      </c>
      <c r="D30" s="468" t="s">
        <v>572</v>
      </c>
      <c r="E30" s="467">
        <v>1610</v>
      </c>
      <c r="F30" s="463"/>
      <c r="G30" s="464"/>
      <c r="H30" s="438"/>
      <c r="I30" s="439"/>
      <c r="J30" s="249"/>
      <c r="K30" s="249"/>
    </row>
    <row r="31" spans="1:11" s="250" customFormat="1" ht="33.75" customHeight="1">
      <c r="A31" s="461"/>
      <c r="B31" s="462" t="s">
        <v>480</v>
      </c>
      <c r="C31" s="462" t="s">
        <v>479</v>
      </c>
      <c r="D31" s="468"/>
      <c r="E31" s="467"/>
      <c r="F31" s="463"/>
      <c r="G31" s="464"/>
      <c r="H31" s="438"/>
      <c r="I31" s="439"/>
      <c r="J31" s="249"/>
      <c r="K31" s="249"/>
    </row>
    <row r="32" spans="1:11" s="250" customFormat="1" ht="36.75" customHeight="1">
      <c r="A32" s="461">
        <f>A30+1</f>
        <v>23</v>
      </c>
      <c r="B32" s="465" t="s">
        <v>475</v>
      </c>
      <c r="C32" s="465" t="s">
        <v>409</v>
      </c>
      <c r="D32" s="468" t="s">
        <v>571</v>
      </c>
      <c r="E32" s="467">
        <f>2+30+2</f>
        <v>34</v>
      </c>
      <c r="F32" s="463"/>
      <c r="G32" s="464"/>
      <c r="H32" s="438"/>
      <c r="I32" s="439"/>
      <c r="J32" s="249"/>
      <c r="K32" s="249"/>
    </row>
    <row r="33" spans="1:11" s="250" customFormat="1" ht="18.75" customHeight="1">
      <c r="A33" s="461">
        <f>A32+1</f>
        <v>24</v>
      </c>
      <c r="B33" s="465" t="s">
        <v>473</v>
      </c>
      <c r="C33" s="465" t="s">
        <v>410</v>
      </c>
      <c r="D33" s="468" t="s">
        <v>571</v>
      </c>
      <c r="E33" s="467">
        <f>10+30+10+39+185</f>
        <v>274</v>
      </c>
      <c r="F33" s="463"/>
      <c r="G33" s="464"/>
      <c r="H33" s="438"/>
      <c r="I33" s="439"/>
      <c r="J33" s="249"/>
      <c r="K33" s="249"/>
    </row>
    <row r="34" spans="1:11" s="250" customFormat="1" ht="18.75" customHeight="1">
      <c r="A34" s="461">
        <f aca="true" t="shared" si="1" ref="A34:A46">A33+1</f>
        <v>25</v>
      </c>
      <c r="B34" s="465" t="s">
        <v>474</v>
      </c>
      <c r="C34" s="465" t="s">
        <v>411</v>
      </c>
      <c r="D34" s="468" t="s">
        <v>571</v>
      </c>
      <c r="E34" s="467">
        <v>241</v>
      </c>
      <c r="F34" s="463"/>
      <c r="G34" s="464"/>
      <c r="H34" s="438"/>
      <c r="I34" s="439"/>
      <c r="J34" s="249"/>
      <c r="K34" s="249"/>
    </row>
    <row r="35" spans="1:11" s="250" customFormat="1" ht="43.5" customHeight="1">
      <c r="A35" s="461">
        <f t="shared" si="1"/>
        <v>26</v>
      </c>
      <c r="B35" s="465" t="s">
        <v>476</v>
      </c>
      <c r="C35" s="465" t="s">
        <v>412</v>
      </c>
      <c r="D35" s="468" t="s">
        <v>571</v>
      </c>
      <c r="E35" s="467">
        <f>8+8+39+426</f>
        <v>481</v>
      </c>
      <c r="F35" s="463"/>
      <c r="G35" s="464"/>
      <c r="H35" s="438"/>
      <c r="I35" s="439"/>
      <c r="J35" s="249"/>
      <c r="K35" s="249"/>
    </row>
    <row r="36" spans="1:11" s="250" customFormat="1" ht="24.75" customHeight="1">
      <c r="A36" s="461">
        <f t="shared" si="1"/>
        <v>27</v>
      </c>
      <c r="B36" s="465" t="s">
        <v>477</v>
      </c>
      <c r="C36" s="465" t="s">
        <v>413</v>
      </c>
      <c r="D36" s="468" t="s">
        <v>571</v>
      </c>
      <c r="E36" s="467">
        <f>8+8+39+426</f>
        <v>481</v>
      </c>
      <c r="F36" s="463"/>
      <c r="G36" s="464"/>
      <c r="H36" s="438"/>
      <c r="I36" s="439"/>
      <c r="J36" s="249"/>
      <c r="K36" s="249"/>
    </row>
    <row r="37" spans="1:11" s="250" customFormat="1" ht="28.5" customHeight="1">
      <c r="A37" s="461">
        <f t="shared" si="1"/>
        <v>28</v>
      </c>
      <c r="B37" s="465" t="s">
        <v>478</v>
      </c>
      <c r="C37" s="465" t="s">
        <v>414</v>
      </c>
      <c r="D37" s="468" t="s">
        <v>571</v>
      </c>
      <c r="E37" s="467">
        <f>10+30+10+39+667</f>
        <v>756</v>
      </c>
      <c r="F37" s="463"/>
      <c r="G37" s="464"/>
      <c r="H37" s="438"/>
      <c r="I37" s="439"/>
      <c r="J37" s="249"/>
      <c r="K37" s="249"/>
    </row>
    <row r="38" spans="1:11" s="250" customFormat="1" ht="36.75" customHeight="1">
      <c r="A38" s="461">
        <f t="shared" si="1"/>
        <v>29</v>
      </c>
      <c r="B38" s="465" t="s">
        <v>485</v>
      </c>
      <c r="C38" s="465" t="s">
        <v>416</v>
      </c>
      <c r="D38" s="468" t="s">
        <v>571</v>
      </c>
      <c r="E38" s="467">
        <f>1+3+1</f>
        <v>5</v>
      </c>
      <c r="F38" s="463"/>
      <c r="G38" s="464"/>
      <c r="H38" s="438"/>
      <c r="I38" s="439"/>
      <c r="J38" s="249"/>
      <c r="K38" s="249"/>
    </row>
    <row r="39" spans="1:11" s="250" customFormat="1" ht="36.75" customHeight="1">
      <c r="A39" s="461">
        <f t="shared" si="1"/>
        <v>30</v>
      </c>
      <c r="B39" s="465" t="s">
        <v>484</v>
      </c>
      <c r="C39" s="465" t="s">
        <v>415</v>
      </c>
      <c r="D39" s="468" t="s">
        <v>571</v>
      </c>
      <c r="E39" s="467">
        <v>3</v>
      </c>
      <c r="F39" s="463"/>
      <c r="G39" s="464"/>
      <c r="H39" s="438"/>
      <c r="I39" s="439"/>
      <c r="J39" s="249"/>
      <c r="K39" s="249"/>
    </row>
    <row r="40" spans="1:11" s="250" customFormat="1" ht="36.75" customHeight="1">
      <c r="A40" s="461">
        <f t="shared" si="1"/>
        <v>31</v>
      </c>
      <c r="B40" s="465" t="s">
        <v>486</v>
      </c>
      <c r="C40" s="465" t="s">
        <v>417</v>
      </c>
      <c r="D40" s="468" t="s">
        <v>571</v>
      </c>
      <c r="E40" s="467">
        <v>10</v>
      </c>
      <c r="F40" s="463"/>
      <c r="G40" s="464"/>
      <c r="H40" s="438"/>
      <c r="I40" s="439"/>
      <c r="J40" s="249"/>
      <c r="K40" s="249"/>
    </row>
    <row r="41" spans="1:11" s="250" customFormat="1" ht="33.75" customHeight="1">
      <c r="A41" s="461">
        <f t="shared" si="1"/>
        <v>32</v>
      </c>
      <c r="B41" s="465" t="s">
        <v>490</v>
      </c>
      <c r="C41" s="465" t="s">
        <v>418</v>
      </c>
      <c r="D41" s="468" t="s">
        <v>572</v>
      </c>
      <c r="E41" s="467">
        <f>110+370+100+470+4690</f>
        <v>5740</v>
      </c>
      <c r="F41" s="463"/>
      <c r="G41" s="464"/>
      <c r="H41" s="438"/>
      <c r="I41" s="439"/>
      <c r="J41" s="249"/>
      <c r="K41" s="249"/>
    </row>
    <row r="42" spans="1:11" s="250" customFormat="1" ht="28.5" customHeight="1">
      <c r="A42" s="461">
        <f t="shared" si="1"/>
        <v>33</v>
      </c>
      <c r="B42" s="474" t="s">
        <v>487</v>
      </c>
      <c r="C42" s="474" t="s">
        <v>419</v>
      </c>
      <c r="D42" s="475" t="s">
        <v>571</v>
      </c>
      <c r="E42" s="476">
        <f>10+4+10+39+426</f>
        <v>489</v>
      </c>
      <c r="F42" s="463"/>
      <c r="G42" s="464"/>
      <c r="H42" s="438"/>
      <c r="I42" s="439"/>
      <c r="J42" s="249"/>
      <c r="K42" s="249"/>
    </row>
    <row r="43" spans="1:11" s="250" customFormat="1" ht="28.5" customHeight="1">
      <c r="A43" s="461">
        <f t="shared" si="1"/>
        <v>34</v>
      </c>
      <c r="B43" s="474" t="s">
        <v>488</v>
      </c>
      <c r="C43" s="474" t="s">
        <v>420</v>
      </c>
      <c r="D43" s="475" t="s">
        <v>571</v>
      </c>
      <c r="E43" s="476">
        <v>86</v>
      </c>
      <c r="F43" s="463"/>
      <c r="G43" s="464"/>
      <c r="H43" s="438"/>
      <c r="I43" s="439"/>
      <c r="J43" s="249"/>
      <c r="K43" s="249"/>
    </row>
    <row r="44" spans="1:11" s="250" customFormat="1" ht="34.5" customHeight="1">
      <c r="A44" s="461">
        <f t="shared" si="1"/>
        <v>35</v>
      </c>
      <c r="B44" s="474" t="s">
        <v>489</v>
      </c>
      <c r="C44" s="474" t="s">
        <v>421</v>
      </c>
      <c r="D44" s="475" t="s">
        <v>571</v>
      </c>
      <c r="E44" s="467">
        <f>1+1+1+5</f>
        <v>8</v>
      </c>
      <c r="F44" s="463"/>
      <c r="G44" s="464"/>
      <c r="H44" s="438"/>
      <c r="I44" s="439"/>
      <c r="J44" s="249"/>
      <c r="K44" s="249"/>
    </row>
    <row r="45" spans="1:11" s="250" customFormat="1" ht="28.5" customHeight="1">
      <c r="A45" s="461">
        <f t="shared" si="1"/>
        <v>36</v>
      </c>
      <c r="B45" s="465" t="s">
        <v>491</v>
      </c>
      <c r="C45" s="465" t="s">
        <v>422</v>
      </c>
      <c r="D45" s="468" t="s">
        <v>571</v>
      </c>
      <c r="E45" s="467">
        <f>1+1+1</f>
        <v>3</v>
      </c>
      <c r="F45" s="463"/>
      <c r="G45" s="464"/>
      <c r="H45" s="438"/>
      <c r="I45" s="439"/>
      <c r="J45" s="249"/>
      <c r="K45" s="249"/>
    </row>
    <row r="46" spans="1:11" s="250" customFormat="1" ht="33.75" customHeight="1">
      <c r="A46" s="461">
        <f t="shared" si="1"/>
        <v>37</v>
      </c>
      <c r="B46" s="465" t="s">
        <v>492</v>
      </c>
      <c r="C46" s="465" t="s">
        <v>423</v>
      </c>
      <c r="D46" s="468" t="s">
        <v>571</v>
      </c>
      <c r="E46" s="448">
        <f>2</f>
        <v>2</v>
      </c>
      <c r="F46" s="463"/>
      <c r="G46" s="464"/>
      <c r="H46" s="438"/>
      <c r="I46" s="439"/>
      <c r="J46" s="249"/>
      <c r="K46" s="249"/>
    </row>
    <row r="47" spans="1:11" s="250" customFormat="1" ht="28.5" customHeight="1">
      <c r="A47" s="461"/>
      <c r="B47" s="758" t="s">
        <v>575</v>
      </c>
      <c r="C47" s="758" t="s">
        <v>574</v>
      </c>
      <c r="D47" s="468"/>
      <c r="E47" s="467"/>
      <c r="F47" s="463"/>
      <c r="G47" s="464"/>
      <c r="H47" s="438"/>
      <c r="I47" s="439"/>
      <c r="J47" s="249"/>
      <c r="K47" s="249"/>
    </row>
    <row r="48" spans="1:11" s="250" customFormat="1" ht="35.25" customHeight="1">
      <c r="A48" s="461">
        <f>A46+1</f>
        <v>38</v>
      </c>
      <c r="B48" s="465" t="s">
        <v>493</v>
      </c>
      <c r="C48" s="465" t="s">
        <v>424</v>
      </c>
      <c r="D48" s="468" t="s">
        <v>571</v>
      </c>
      <c r="E48" s="467">
        <f>28+259</f>
        <v>287</v>
      </c>
      <c r="F48" s="463"/>
      <c r="G48" s="464"/>
      <c r="H48" s="438"/>
      <c r="I48" s="439"/>
      <c r="J48" s="249"/>
      <c r="K48" s="249"/>
    </row>
    <row r="49" spans="1:11" s="250" customFormat="1" ht="34.5" customHeight="1">
      <c r="A49" s="477">
        <f aca="true" t="shared" si="2" ref="A49:A62">A48+1</f>
        <v>39</v>
      </c>
      <c r="B49" s="478" t="s">
        <v>494</v>
      </c>
      <c r="C49" s="479" t="s">
        <v>425</v>
      </c>
      <c r="D49" s="480" t="s">
        <v>571</v>
      </c>
      <c r="E49" s="467">
        <f>2+5</f>
        <v>7</v>
      </c>
      <c r="F49" s="463"/>
      <c r="G49" s="464"/>
      <c r="H49" s="438"/>
      <c r="I49" s="439"/>
      <c r="J49" s="249"/>
      <c r="K49" s="249"/>
    </row>
    <row r="50" spans="1:11" s="250" customFormat="1" ht="33.75" customHeight="1">
      <c r="A50" s="477">
        <f t="shared" si="2"/>
        <v>40</v>
      </c>
      <c r="B50" s="474" t="s">
        <v>495</v>
      </c>
      <c r="C50" s="465" t="s">
        <v>426</v>
      </c>
      <c r="D50" s="475" t="s">
        <v>571</v>
      </c>
      <c r="E50" s="467">
        <f>1+5</f>
        <v>6</v>
      </c>
      <c r="F50" s="463"/>
      <c r="G50" s="464"/>
      <c r="H50" s="438"/>
      <c r="I50" s="439"/>
      <c r="J50" s="249"/>
      <c r="K50" s="249"/>
    </row>
    <row r="51" spans="1:11" s="250" customFormat="1" ht="39" customHeight="1">
      <c r="A51" s="477">
        <f t="shared" si="2"/>
        <v>41</v>
      </c>
      <c r="B51" s="474" t="s">
        <v>496</v>
      </c>
      <c r="C51" s="478" t="s">
        <v>427</v>
      </c>
      <c r="D51" s="475" t="s">
        <v>571</v>
      </c>
      <c r="E51" s="467">
        <f>2+9</f>
        <v>11</v>
      </c>
      <c r="F51" s="463"/>
      <c r="G51" s="464"/>
      <c r="H51" s="438"/>
      <c r="I51" s="439"/>
      <c r="J51" s="249"/>
      <c r="K51" s="249"/>
    </row>
    <row r="52" spans="1:11" s="250" customFormat="1" ht="37.5" customHeight="1">
      <c r="A52" s="477">
        <f t="shared" si="2"/>
        <v>42</v>
      </c>
      <c r="B52" s="474" t="s">
        <v>497</v>
      </c>
      <c r="C52" s="465" t="s">
        <v>428</v>
      </c>
      <c r="D52" s="475" t="s">
        <v>571</v>
      </c>
      <c r="E52" s="467">
        <f>1</f>
        <v>1</v>
      </c>
      <c r="F52" s="463"/>
      <c r="G52" s="464"/>
      <c r="H52" s="438"/>
      <c r="I52" s="439"/>
      <c r="J52" s="249"/>
      <c r="K52" s="249"/>
    </row>
    <row r="53" spans="1:11" s="250" customFormat="1" ht="37.5" customHeight="1">
      <c r="A53" s="477">
        <f t="shared" si="2"/>
        <v>43</v>
      </c>
      <c r="B53" s="474" t="s">
        <v>498</v>
      </c>
      <c r="C53" s="465" t="s">
        <v>429</v>
      </c>
      <c r="D53" s="475" t="s">
        <v>571</v>
      </c>
      <c r="E53" s="467">
        <v>8</v>
      </c>
      <c r="F53" s="463"/>
      <c r="G53" s="464"/>
      <c r="H53" s="438"/>
      <c r="I53" s="439"/>
      <c r="J53" s="249"/>
      <c r="K53" s="249"/>
    </row>
    <row r="54" spans="1:11" s="250" customFormat="1" ht="37.5" customHeight="1">
      <c r="A54" s="477">
        <f t="shared" si="2"/>
        <v>44</v>
      </c>
      <c r="B54" s="474" t="s">
        <v>499</v>
      </c>
      <c r="C54" s="465" t="s">
        <v>430</v>
      </c>
      <c r="D54" s="475" t="s">
        <v>571</v>
      </c>
      <c r="E54" s="467">
        <v>4</v>
      </c>
      <c r="F54" s="463"/>
      <c r="G54" s="464"/>
      <c r="H54" s="438"/>
      <c r="I54" s="439"/>
      <c r="J54" s="249"/>
      <c r="K54" s="249"/>
    </row>
    <row r="55" spans="1:11" s="250" customFormat="1" ht="33" customHeight="1">
      <c r="A55" s="477">
        <f t="shared" si="2"/>
        <v>45</v>
      </c>
      <c r="B55" s="474" t="s">
        <v>500</v>
      </c>
      <c r="C55" s="465" t="s">
        <v>431</v>
      </c>
      <c r="D55" s="475" t="s">
        <v>571</v>
      </c>
      <c r="E55" s="467">
        <v>3</v>
      </c>
      <c r="F55" s="463"/>
      <c r="G55" s="464"/>
      <c r="H55" s="438"/>
      <c r="I55" s="439"/>
      <c r="J55" s="249"/>
      <c r="K55" s="249"/>
    </row>
    <row r="56" spans="1:11" s="250" customFormat="1" ht="37.5" customHeight="1">
      <c r="A56" s="477">
        <f t="shared" si="2"/>
        <v>46</v>
      </c>
      <c r="B56" s="474" t="s">
        <v>504</v>
      </c>
      <c r="C56" s="465" t="s">
        <v>432</v>
      </c>
      <c r="D56" s="475" t="s">
        <v>571</v>
      </c>
      <c r="E56" s="467">
        <v>2</v>
      </c>
      <c r="F56" s="463"/>
      <c r="G56" s="464"/>
      <c r="H56" s="438"/>
      <c r="I56" s="439"/>
      <c r="J56" s="249"/>
      <c r="K56" s="249"/>
    </row>
    <row r="57" spans="1:11" s="250" customFormat="1" ht="23.25" customHeight="1">
      <c r="A57" s="477">
        <f t="shared" si="2"/>
        <v>47</v>
      </c>
      <c r="B57" s="474" t="s">
        <v>505</v>
      </c>
      <c r="C57" s="465" t="s">
        <v>433</v>
      </c>
      <c r="D57" s="475" t="s">
        <v>571</v>
      </c>
      <c r="E57" s="467">
        <v>5</v>
      </c>
      <c r="F57" s="463"/>
      <c r="G57" s="464"/>
      <c r="H57" s="438"/>
      <c r="I57" s="439"/>
      <c r="J57" s="249"/>
      <c r="K57" s="249"/>
    </row>
    <row r="58" spans="1:11" s="250" customFormat="1" ht="21" customHeight="1">
      <c r="A58" s="477">
        <f t="shared" si="2"/>
        <v>48</v>
      </c>
      <c r="B58" s="474" t="s">
        <v>501</v>
      </c>
      <c r="C58" s="465" t="s">
        <v>434</v>
      </c>
      <c r="D58" s="475" t="s">
        <v>571</v>
      </c>
      <c r="E58" s="467">
        <f>10+57</f>
        <v>67</v>
      </c>
      <c r="F58" s="463"/>
      <c r="G58" s="464"/>
      <c r="H58" s="438"/>
      <c r="I58" s="439"/>
      <c r="J58" s="249"/>
      <c r="K58" s="249"/>
    </row>
    <row r="59" spans="1:11" s="250" customFormat="1" ht="39" customHeight="1">
      <c r="A59" s="477">
        <f t="shared" si="2"/>
        <v>49</v>
      </c>
      <c r="B59" s="474" t="s">
        <v>502</v>
      </c>
      <c r="C59" s="465" t="s">
        <v>435</v>
      </c>
      <c r="D59" s="475" t="s">
        <v>571</v>
      </c>
      <c r="E59" s="467">
        <f>1+5</f>
        <v>6</v>
      </c>
      <c r="F59" s="463"/>
      <c r="G59" s="464"/>
      <c r="H59" s="438"/>
      <c r="I59" s="439"/>
      <c r="J59" s="249"/>
      <c r="K59" s="249"/>
    </row>
    <row r="60" spans="1:11" s="250" customFormat="1" ht="33.75" customHeight="1">
      <c r="A60" s="477">
        <f t="shared" si="2"/>
        <v>50</v>
      </c>
      <c r="B60" s="474" t="s">
        <v>503</v>
      </c>
      <c r="C60" s="465" t="s">
        <v>436</v>
      </c>
      <c r="D60" s="475" t="s">
        <v>788</v>
      </c>
      <c r="E60" s="467">
        <f>5350+46500</f>
        <v>51850</v>
      </c>
      <c r="F60" s="463"/>
      <c r="G60" s="464"/>
      <c r="H60" s="438"/>
      <c r="I60" s="439"/>
      <c r="J60" s="249"/>
      <c r="K60" s="249"/>
    </row>
    <row r="61" spans="1:11" s="250" customFormat="1" ht="32.25" customHeight="1">
      <c r="A61" s="477">
        <f t="shared" si="2"/>
        <v>51</v>
      </c>
      <c r="B61" s="474" t="s">
        <v>508</v>
      </c>
      <c r="C61" s="474" t="s">
        <v>437</v>
      </c>
      <c r="D61" s="475" t="s">
        <v>788</v>
      </c>
      <c r="E61" s="467">
        <f>34+328</f>
        <v>362</v>
      </c>
      <c r="F61" s="463"/>
      <c r="G61" s="464"/>
      <c r="H61" s="438"/>
      <c r="I61" s="439"/>
      <c r="J61" s="249"/>
      <c r="K61" s="249"/>
    </row>
    <row r="62" spans="1:11" s="250" customFormat="1" ht="24" customHeight="1">
      <c r="A62" s="477">
        <f t="shared" si="2"/>
        <v>52</v>
      </c>
      <c r="B62" s="465" t="s">
        <v>487</v>
      </c>
      <c r="C62" s="465" t="s">
        <v>438</v>
      </c>
      <c r="D62" s="468" t="s">
        <v>571</v>
      </c>
      <c r="E62" s="467">
        <f>34+295</f>
        <v>329</v>
      </c>
      <c r="F62" s="463"/>
      <c r="G62" s="464"/>
      <c r="H62" s="438"/>
      <c r="I62" s="439"/>
      <c r="J62" s="249"/>
      <c r="K62" s="249"/>
    </row>
    <row r="63" spans="1:11" s="250" customFormat="1" ht="24" customHeight="1">
      <c r="A63" s="461"/>
      <c r="B63" s="758" t="s">
        <v>579</v>
      </c>
      <c r="C63" s="758" t="s">
        <v>578</v>
      </c>
      <c r="D63" s="468"/>
      <c r="E63" s="467"/>
      <c r="F63" s="463"/>
      <c r="G63" s="464"/>
      <c r="H63" s="438"/>
      <c r="I63" s="439"/>
      <c r="J63" s="249"/>
      <c r="K63" s="249"/>
    </row>
    <row r="64" spans="1:11" s="250" customFormat="1" ht="36" customHeight="1">
      <c r="A64" s="461">
        <f>A62+1</f>
        <v>53</v>
      </c>
      <c r="B64" s="465" t="s">
        <v>506</v>
      </c>
      <c r="C64" s="465" t="s">
        <v>439</v>
      </c>
      <c r="D64" s="468" t="s">
        <v>580</v>
      </c>
      <c r="E64" s="467">
        <v>840</v>
      </c>
      <c r="F64" s="463"/>
      <c r="G64" s="464"/>
      <c r="H64" s="438"/>
      <c r="I64" s="439"/>
      <c r="J64" s="249"/>
      <c r="K64" s="249"/>
    </row>
    <row r="65" spans="1:11" s="250" customFormat="1" ht="36" customHeight="1">
      <c r="A65" s="461">
        <f>A64+1</f>
        <v>54</v>
      </c>
      <c r="B65" s="465" t="s">
        <v>507</v>
      </c>
      <c r="C65" s="465" t="s">
        <v>440</v>
      </c>
      <c r="D65" s="468" t="s">
        <v>580</v>
      </c>
      <c r="E65" s="467">
        <v>170</v>
      </c>
      <c r="F65" s="463"/>
      <c r="G65" s="464"/>
      <c r="H65" s="438"/>
      <c r="I65" s="439"/>
      <c r="J65" s="249"/>
      <c r="K65" s="249"/>
    </row>
    <row r="66" spans="1:11" s="250" customFormat="1" ht="36.75" customHeight="1">
      <c r="A66" s="461">
        <f>A65+1</f>
        <v>55</v>
      </c>
      <c r="B66" s="474" t="s">
        <v>508</v>
      </c>
      <c r="C66" s="465" t="s">
        <v>437</v>
      </c>
      <c r="D66" s="468" t="s">
        <v>571</v>
      </c>
      <c r="E66" s="467">
        <v>5</v>
      </c>
      <c r="F66" s="463"/>
      <c r="G66" s="464"/>
      <c r="H66" s="438"/>
      <c r="I66" s="439"/>
      <c r="J66" s="249"/>
      <c r="K66" s="249"/>
    </row>
    <row r="67" spans="1:11" s="250" customFormat="1" ht="20.25" customHeight="1">
      <c r="A67" s="461">
        <f>A66+1</f>
        <v>56</v>
      </c>
      <c r="B67" s="465" t="s">
        <v>510</v>
      </c>
      <c r="C67" s="465" t="s">
        <v>441</v>
      </c>
      <c r="D67" s="468" t="s">
        <v>571</v>
      </c>
      <c r="E67" s="467">
        <v>3</v>
      </c>
      <c r="F67" s="463"/>
      <c r="G67" s="464"/>
      <c r="H67" s="438"/>
      <c r="I67" s="439"/>
      <c r="J67" s="249"/>
      <c r="K67" s="249"/>
    </row>
    <row r="68" spans="1:11" s="250" customFormat="1" ht="20.25" customHeight="1">
      <c r="A68" s="461">
        <f>A67+1</f>
        <v>57</v>
      </c>
      <c r="B68" s="465" t="s">
        <v>509</v>
      </c>
      <c r="C68" s="465" t="s">
        <v>442</v>
      </c>
      <c r="D68" s="468" t="s">
        <v>571</v>
      </c>
      <c r="E68" s="467">
        <v>1</v>
      </c>
      <c r="F68" s="463"/>
      <c r="G68" s="464"/>
      <c r="H68" s="438"/>
      <c r="I68" s="439"/>
      <c r="J68" s="249"/>
      <c r="K68" s="249"/>
    </row>
    <row r="69" spans="1:11" s="250" customFormat="1" ht="20.25" customHeight="1">
      <c r="A69" s="461">
        <f>A68+1</f>
        <v>58</v>
      </c>
      <c r="B69" s="465" t="s">
        <v>511</v>
      </c>
      <c r="C69" s="465" t="s">
        <v>443</v>
      </c>
      <c r="D69" s="468" t="s">
        <v>571</v>
      </c>
      <c r="E69" s="467">
        <v>1</v>
      </c>
      <c r="F69" s="463"/>
      <c r="G69" s="464"/>
      <c r="H69" s="438"/>
      <c r="I69" s="439"/>
      <c r="J69" s="249"/>
      <c r="K69" s="249"/>
    </row>
    <row r="70" spans="1:11" s="250" customFormat="1" ht="28.5" customHeight="1">
      <c r="A70" s="461"/>
      <c r="B70" s="758" t="s">
        <v>577</v>
      </c>
      <c r="C70" s="758" t="s">
        <v>576</v>
      </c>
      <c r="D70" s="468"/>
      <c r="E70" s="467"/>
      <c r="F70" s="463"/>
      <c r="G70" s="464"/>
      <c r="H70" s="438"/>
      <c r="I70" s="439"/>
      <c r="J70" s="249"/>
      <c r="K70" s="249"/>
    </row>
    <row r="71" spans="1:11" s="250" customFormat="1" ht="24.75" customHeight="1">
      <c r="A71" s="461">
        <f>A69+1</f>
        <v>59</v>
      </c>
      <c r="B71" s="699" t="s">
        <v>58</v>
      </c>
      <c r="C71" s="465" t="s">
        <v>444</v>
      </c>
      <c r="D71" s="466" t="s">
        <v>854</v>
      </c>
      <c r="E71" s="467">
        <f>G71</f>
        <v>32</v>
      </c>
      <c r="F71" s="463">
        <v>126</v>
      </c>
      <c r="G71" s="464">
        <v>32</v>
      </c>
      <c r="H71" s="438"/>
      <c r="I71" s="439"/>
      <c r="J71" s="249"/>
      <c r="K71" s="249"/>
    </row>
    <row r="72" spans="1:11" s="250" customFormat="1" ht="24.75" customHeight="1">
      <c r="A72" s="461">
        <f aca="true" t="shared" si="3" ref="A72:A77">A71+1</f>
        <v>60</v>
      </c>
      <c r="B72" s="465" t="s">
        <v>512</v>
      </c>
      <c r="C72" s="465" t="s">
        <v>445</v>
      </c>
      <c r="D72" s="468" t="s">
        <v>571</v>
      </c>
      <c r="E72" s="467">
        <v>4</v>
      </c>
      <c r="F72" s="463"/>
      <c r="G72" s="464"/>
      <c r="H72" s="438"/>
      <c r="I72" s="439"/>
      <c r="J72" s="249"/>
      <c r="K72" s="249"/>
    </row>
    <row r="73" spans="1:11" s="250" customFormat="1" ht="24.75" customHeight="1">
      <c r="A73" s="461">
        <f t="shared" si="3"/>
        <v>61</v>
      </c>
      <c r="B73" s="465" t="s">
        <v>513</v>
      </c>
      <c r="C73" s="465" t="s">
        <v>446</v>
      </c>
      <c r="D73" s="468" t="s">
        <v>571</v>
      </c>
      <c r="E73" s="467">
        <v>1</v>
      </c>
      <c r="F73" s="463"/>
      <c r="G73" s="464"/>
      <c r="H73" s="438"/>
      <c r="I73" s="439"/>
      <c r="J73" s="249"/>
      <c r="K73" s="249"/>
    </row>
    <row r="74" spans="1:11" s="250" customFormat="1" ht="33" customHeight="1">
      <c r="A74" s="461">
        <f t="shared" si="3"/>
        <v>62</v>
      </c>
      <c r="B74" s="465" t="s">
        <v>514</v>
      </c>
      <c r="C74" s="465" t="s">
        <v>447</v>
      </c>
      <c r="D74" s="468" t="s">
        <v>571</v>
      </c>
      <c r="E74" s="467">
        <v>1</v>
      </c>
      <c r="F74" s="463"/>
      <c r="G74" s="464"/>
      <c r="H74" s="438"/>
      <c r="I74" s="439"/>
      <c r="J74" s="249"/>
      <c r="K74" s="249"/>
    </row>
    <row r="75" spans="1:11" s="250" customFormat="1" ht="40.5" customHeight="1">
      <c r="A75" s="461">
        <f t="shared" si="3"/>
        <v>63</v>
      </c>
      <c r="B75" s="465" t="s">
        <v>515</v>
      </c>
      <c r="C75" s="465" t="s">
        <v>448</v>
      </c>
      <c r="D75" s="468" t="s">
        <v>571</v>
      </c>
      <c r="E75" s="467">
        <v>10</v>
      </c>
      <c r="F75" s="463"/>
      <c r="G75" s="464"/>
      <c r="H75" s="438"/>
      <c r="I75" s="439"/>
      <c r="J75" s="249"/>
      <c r="K75" s="249"/>
    </row>
    <row r="76" spans="1:11" s="250" customFormat="1" ht="35.25" customHeight="1">
      <c r="A76" s="461">
        <f t="shared" si="3"/>
        <v>64</v>
      </c>
      <c r="B76" s="465" t="s">
        <v>516</v>
      </c>
      <c r="C76" s="465" t="s">
        <v>449</v>
      </c>
      <c r="D76" s="468" t="s">
        <v>571</v>
      </c>
      <c r="E76" s="467">
        <v>50</v>
      </c>
      <c r="F76" s="463"/>
      <c r="G76" s="464"/>
      <c r="H76" s="438"/>
      <c r="I76" s="439"/>
      <c r="J76" s="249"/>
      <c r="K76" s="249"/>
    </row>
    <row r="77" spans="1:11" s="250" customFormat="1" ht="37.5" customHeight="1" thickBot="1">
      <c r="A77" s="461">
        <f t="shared" si="3"/>
        <v>65</v>
      </c>
      <c r="B77" s="465" t="s">
        <v>517</v>
      </c>
      <c r="C77" s="465" t="s">
        <v>450</v>
      </c>
      <c r="D77" s="466" t="s">
        <v>854</v>
      </c>
      <c r="E77" s="467">
        <f>G77</f>
        <v>18</v>
      </c>
      <c r="F77" s="463">
        <v>50</v>
      </c>
      <c r="G77" s="483">
        <v>18</v>
      </c>
      <c r="H77" s="438"/>
      <c r="I77" s="439"/>
      <c r="J77" s="249"/>
      <c r="K77" s="249"/>
    </row>
    <row r="78" spans="1:7" ht="24.75" customHeight="1" thickBot="1">
      <c r="A78" s="497"/>
      <c r="B78" s="498" t="s">
        <v>573</v>
      </c>
      <c r="C78" s="499"/>
      <c r="D78" s="500"/>
      <c r="E78" s="501"/>
      <c r="F78" s="502"/>
      <c r="G78" s="484"/>
    </row>
    <row r="79" spans="1:7" ht="15.75">
      <c r="A79" s="254"/>
      <c r="B79" s="453"/>
      <c r="C79" s="453"/>
      <c r="D79" s="454"/>
      <c r="E79" s="455"/>
      <c r="F79" s="454"/>
      <c r="G79" s="456"/>
    </row>
    <row r="80" spans="1:7" ht="15.75">
      <c r="A80" s="247"/>
      <c r="B80" s="440"/>
      <c r="C80" s="440"/>
      <c r="D80" s="440"/>
      <c r="E80" s="457"/>
      <c r="F80" s="450"/>
      <c r="G80" s="452"/>
    </row>
    <row r="81" spans="1:7" ht="15.75" customHeight="1">
      <c r="A81" s="247"/>
      <c r="B81" s="449"/>
      <c r="C81" s="449"/>
      <c r="D81" s="450"/>
      <c r="E81" s="451"/>
      <c r="F81" s="450"/>
      <c r="G81" s="452"/>
    </row>
    <row r="82" spans="1:7" ht="15.75" customHeight="1">
      <c r="A82" s="247"/>
      <c r="B82" s="449"/>
      <c r="C82" s="449"/>
      <c r="D82" s="450"/>
      <c r="E82" s="457"/>
      <c r="F82" s="450"/>
      <c r="G82" s="452"/>
    </row>
    <row r="83" spans="1:7" ht="15.75" customHeight="1">
      <c r="A83" s="247"/>
      <c r="B83" s="449"/>
      <c r="C83" s="449"/>
      <c r="D83" s="450"/>
      <c r="E83" s="457"/>
      <c r="F83" s="450"/>
      <c r="G83" s="452"/>
    </row>
    <row r="84" spans="1:7" ht="15.75" customHeight="1">
      <c r="A84" s="247"/>
      <c r="B84" s="449"/>
      <c r="C84" s="449"/>
      <c r="D84" s="450"/>
      <c r="E84" s="457"/>
      <c r="F84" s="450"/>
      <c r="G84" s="452"/>
    </row>
    <row r="85" spans="1:7" ht="15.75" customHeight="1">
      <c r="A85" s="247"/>
      <c r="B85" s="449"/>
      <c r="C85" s="449"/>
      <c r="D85" s="450"/>
      <c r="E85" s="451"/>
      <c r="F85" s="450"/>
      <c r="G85" s="452"/>
    </row>
    <row r="86" spans="1:7" ht="15.75" customHeight="1">
      <c r="A86" s="257"/>
      <c r="B86" s="458"/>
      <c r="C86" s="458"/>
      <c r="D86" s="450"/>
      <c r="E86" s="451"/>
      <c r="F86" s="450"/>
      <c r="G86" s="452"/>
    </row>
    <row r="87" spans="1:7" ht="15.75" customHeight="1">
      <c r="A87" s="257"/>
      <c r="B87" s="458"/>
      <c r="C87" s="458"/>
      <c r="D87" s="450"/>
      <c r="E87" s="451"/>
      <c r="F87" s="450"/>
      <c r="G87" s="452"/>
    </row>
    <row r="88" spans="1:7" ht="15.75" customHeight="1">
      <c r="A88" s="257"/>
      <c r="B88" s="458"/>
      <c r="C88" s="458"/>
      <c r="D88" s="450"/>
      <c r="E88" s="451"/>
      <c r="F88" s="450"/>
      <c r="G88" s="452"/>
    </row>
    <row r="89" spans="1:7" ht="15.75" customHeight="1">
      <c r="A89" s="247"/>
      <c r="B89" s="449"/>
      <c r="C89" s="449"/>
      <c r="D89" s="450"/>
      <c r="E89" s="451"/>
      <c r="F89" s="450"/>
      <c r="G89" s="452"/>
    </row>
    <row r="90" spans="1:7" ht="15.75" customHeight="1">
      <c r="A90" s="257"/>
      <c r="B90" s="458"/>
      <c r="C90" s="458"/>
      <c r="D90" s="450"/>
      <c r="E90" s="451"/>
      <c r="F90" s="450"/>
      <c r="G90" s="452"/>
    </row>
    <row r="91" spans="1:7" ht="15.75" customHeight="1">
      <c r="A91" s="257"/>
      <c r="B91" s="458"/>
      <c r="C91" s="458"/>
      <c r="D91" s="450"/>
      <c r="E91" s="451"/>
      <c r="F91" s="450"/>
      <c r="G91" s="452"/>
    </row>
    <row r="92" spans="1:7" ht="15.75" customHeight="1">
      <c r="A92" s="257"/>
      <c r="B92" s="458"/>
      <c r="C92" s="458"/>
      <c r="D92" s="450"/>
      <c r="E92" s="451"/>
      <c r="F92" s="450"/>
      <c r="G92" s="452"/>
    </row>
    <row r="93" spans="1:7" ht="15.75" customHeight="1">
      <c r="A93" s="247"/>
      <c r="B93" s="459"/>
      <c r="C93" s="459"/>
      <c r="D93" s="450"/>
      <c r="E93" s="451"/>
      <c r="F93" s="450"/>
      <c r="G93" s="452"/>
    </row>
    <row r="94" spans="1:7" ht="15.75" customHeight="1">
      <c r="A94" s="257"/>
      <c r="B94" s="449"/>
      <c r="C94" s="449"/>
      <c r="D94" s="450"/>
      <c r="E94" s="451"/>
      <c r="F94" s="450"/>
      <c r="G94" s="452"/>
    </row>
    <row r="95" spans="1:7" ht="15.75" customHeight="1">
      <c r="A95" s="257"/>
      <c r="B95" s="449"/>
      <c r="C95" s="449"/>
      <c r="D95" s="450"/>
      <c r="E95" s="451"/>
      <c r="F95" s="450"/>
      <c r="G95" s="452"/>
    </row>
    <row r="96" spans="1:7" ht="15.75" customHeight="1">
      <c r="A96" s="247"/>
      <c r="B96" s="449"/>
      <c r="C96" s="449"/>
      <c r="D96" s="450"/>
      <c r="E96" s="451"/>
      <c r="F96" s="450"/>
      <c r="G96" s="452"/>
    </row>
    <row r="97" spans="1:7" ht="15.75" customHeight="1">
      <c r="A97" s="247"/>
      <c r="B97" s="459"/>
      <c r="C97" s="459"/>
      <c r="D97" s="450"/>
      <c r="E97" s="451"/>
      <c r="F97" s="450"/>
      <c r="G97" s="452"/>
    </row>
    <row r="98" spans="1:7" ht="15.75" customHeight="1">
      <c r="A98" s="247"/>
      <c r="B98" s="259"/>
      <c r="C98" s="259"/>
      <c r="D98" s="247"/>
      <c r="E98" s="283"/>
      <c r="F98" s="247"/>
      <c r="G98" s="253"/>
    </row>
    <row r="99" spans="1:7" ht="15.75" customHeight="1">
      <c r="A99" s="247"/>
      <c r="B99" s="259"/>
      <c r="C99" s="259"/>
      <c r="D99" s="247"/>
      <c r="E99" s="283"/>
      <c r="F99" s="247"/>
      <c r="G99" s="253"/>
    </row>
    <row r="100" spans="1:7" ht="15.75" customHeight="1">
      <c r="A100" s="247"/>
      <c r="B100" s="252"/>
      <c r="C100" s="252"/>
      <c r="D100" s="247"/>
      <c r="E100" s="283"/>
      <c r="F100" s="247"/>
      <c r="G100" s="253"/>
    </row>
    <row r="101" spans="1:7" ht="15.75" customHeight="1">
      <c r="A101" s="247"/>
      <c r="B101" s="252"/>
      <c r="C101" s="252"/>
      <c r="D101" s="247"/>
      <c r="E101" s="283"/>
      <c r="F101" s="247"/>
      <c r="G101" s="253"/>
    </row>
    <row r="102" spans="1:7" ht="15.75" customHeight="1">
      <c r="A102" s="247"/>
      <c r="B102" s="252"/>
      <c r="C102" s="252"/>
      <c r="D102" s="247"/>
      <c r="E102" s="283"/>
      <c r="F102" s="247"/>
      <c r="G102" s="253"/>
    </row>
    <row r="103" spans="1:7" ht="15.75" customHeight="1">
      <c r="A103" s="260"/>
      <c r="B103" s="258"/>
      <c r="C103" s="258"/>
      <c r="D103" s="247"/>
      <c r="E103" s="283"/>
      <c r="F103" s="247"/>
      <c r="G103" s="253"/>
    </row>
    <row r="104" spans="1:7" ht="15.75" customHeight="1">
      <c r="A104" s="260"/>
      <c r="B104" s="258"/>
      <c r="C104" s="258"/>
      <c r="D104" s="247"/>
      <c r="E104" s="283"/>
      <c r="F104" s="247"/>
      <c r="G104" s="253"/>
    </row>
    <row r="105" spans="1:7" ht="15.75" customHeight="1">
      <c r="A105" s="260"/>
      <c r="B105" s="780"/>
      <c r="C105" s="780"/>
      <c r="D105" s="780"/>
      <c r="E105" s="780"/>
      <c r="F105" s="780"/>
      <c r="G105" s="253"/>
    </row>
    <row r="106" spans="1:7" ht="15.75">
      <c r="A106" s="244"/>
      <c r="B106" s="255"/>
      <c r="C106" s="255"/>
      <c r="D106" s="244"/>
      <c r="E106" s="284"/>
      <c r="F106" s="244"/>
      <c r="G106" s="256"/>
    </row>
    <row r="107" spans="1:7" ht="15.75">
      <c r="A107" s="254"/>
      <c r="B107" s="255"/>
      <c r="C107" s="255"/>
      <c r="D107" s="244"/>
      <c r="E107" s="284"/>
      <c r="F107" s="244"/>
      <c r="G107" s="256"/>
    </row>
    <row r="108" spans="1:7" ht="15.75">
      <c r="A108" s="244"/>
      <c r="B108" s="255"/>
      <c r="C108" s="255"/>
      <c r="D108" s="244"/>
      <c r="E108" s="284"/>
      <c r="F108" s="244"/>
      <c r="G108" s="256"/>
    </row>
    <row r="109" spans="1:7" ht="31.5" customHeight="1">
      <c r="A109" s="247"/>
      <c r="B109" s="251"/>
      <c r="C109" s="251"/>
      <c r="D109" s="251"/>
      <c r="E109" s="285"/>
      <c r="F109" s="247"/>
      <c r="G109" s="253"/>
    </row>
    <row r="110" spans="1:7" ht="15.75" customHeight="1">
      <c r="A110" s="251"/>
      <c r="B110" s="252"/>
      <c r="C110" s="252"/>
      <c r="D110" s="247"/>
      <c r="E110" s="283"/>
      <c r="F110" s="247"/>
      <c r="G110" s="253"/>
    </row>
    <row r="111" spans="1:7" ht="15.75" customHeight="1">
      <c r="A111" s="251"/>
      <c r="B111" s="252"/>
      <c r="C111" s="252"/>
      <c r="D111" s="247"/>
      <c r="E111" s="283"/>
      <c r="F111" s="247"/>
      <c r="G111" s="253"/>
    </row>
    <row r="112" spans="1:7" ht="15.75" customHeight="1">
      <c r="A112" s="261"/>
      <c r="B112" s="258"/>
      <c r="C112" s="258"/>
      <c r="D112" s="251"/>
      <c r="E112" s="285"/>
      <c r="F112" s="251"/>
      <c r="G112" s="262"/>
    </row>
    <row r="113" spans="1:7" ht="15.75" customHeight="1">
      <c r="A113" s="261"/>
      <c r="B113" s="258"/>
      <c r="C113" s="258"/>
      <c r="D113" s="251"/>
      <c r="E113" s="285"/>
      <c r="F113" s="251"/>
      <c r="G113" s="262"/>
    </row>
    <row r="114" spans="1:7" ht="15.75" customHeight="1">
      <c r="A114" s="261"/>
      <c r="B114" s="258"/>
      <c r="C114" s="258"/>
      <c r="D114" s="251"/>
      <c r="E114" s="285"/>
      <c r="F114" s="251"/>
      <c r="G114" s="262"/>
    </row>
    <row r="115" spans="1:7" ht="15.75" customHeight="1">
      <c r="A115" s="251"/>
      <c r="B115" s="252"/>
      <c r="C115" s="252"/>
      <c r="D115" s="251"/>
      <c r="E115" s="285"/>
      <c r="F115" s="251"/>
      <c r="G115" s="262"/>
    </row>
    <row r="116" spans="1:7" ht="15.75" customHeight="1">
      <c r="A116" s="261"/>
      <c r="B116" s="258"/>
      <c r="C116" s="258"/>
      <c r="D116" s="251"/>
      <c r="E116" s="285"/>
      <c r="F116" s="251"/>
      <c r="G116" s="262"/>
    </row>
    <row r="117" spans="1:7" ht="15.75" customHeight="1">
      <c r="A117" s="261"/>
      <c r="B117" s="258"/>
      <c r="C117" s="258"/>
      <c r="D117" s="251"/>
      <c r="E117" s="285"/>
      <c r="F117" s="251"/>
      <c r="G117" s="262"/>
    </row>
    <row r="118" spans="1:7" ht="15.75" customHeight="1">
      <c r="A118" s="261"/>
      <c r="B118" s="258"/>
      <c r="C118" s="258"/>
      <c r="D118" s="251"/>
      <c r="E118" s="285"/>
      <c r="F118" s="251"/>
      <c r="G118" s="262"/>
    </row>
    <row r="119" spans="1:7" ht="15.75" customHeight="1">
      <c r="A119" s="251"/>
      <c r="B119" s="252"/>
      <c r="C119" s="252"/>
      <c r="D119" s="251"/>
      <c r="E119" s="285"/>
      <c r="F119" s="251"/>
      <c r="G119" s="262"/>
    </row>
    <row r="120" spans="1:7" ht="15.75" customHeight="1">
      <c r="A120" s="251"/>
      <c r="B120" s="259"/>
      <c r="C120" s="259"/>
      <c r="D120" s="251"/>
      <c r="E120" s="285"/>
      <c r="F120" s="251"/>
      <c r="G120" s="262"/>
    </row>
    <row r="121" spans="1:7" ht="15.75" customHeight="1">
      <c r="A121" s="251"/>
      <c r="B121" s="259"/>
      <c r="C121" s="259"/>
      <c r="D121" s="251"/>
      <c r="E121" s="285"/>
      <c r="F121" s="251"/>
      <c r="G121" s="262"/>
    </row>
    <row r="122" spans="1:7" ht="31.5" customHeight="1">
      <c r="A122" s="251"/>
      <c r="B122" s="259"/>
      <c r="C122" s="259"/>
      <c r="D122" s="251"/>
      <c r="E122" s="285"/>
      <c r="F122" s="251"/>
      <c r="G122" s="262"/>
    </row>
    <row r="123" spans="1:7" ht="15.75" customHeight="1">
      <c r="A123" s="251"/>
      <c r="B123" s="259"/>
      <c r="C123" s="259"/>
      <c r="D123" s="251"/>
      <c r="E123" s="285"/>
      <c r="F123" s="251"/>
      <c r="G123" s="262"/>
    </row>
    <row r="124" spans="1:7" ht="15.75" customHeight="1">
      <c r="A124" s="247"/>
      <c r="B124" s="259"/>
      <c r="C124" s="259"/>
      <c r="D124" s="247"/>
      <c r="E124" s="283"/>
      <c r="F124" s="260"/>
      <c r="G124" s="253"/>
    </row>
    <row r="125" spans="1:7" ht="15.75" customHeight="1">
      <c r="A125" s="260"/>
      <c r="B125" s="252"/>
      <c r="C125" s="252"/>
      <c r="D125" s="247"/>
      <c r="E125" s="283"/>
      <c r="F125" s="247"/>
      <c r="G125" s="253"/>
    </row>
    <row r="126" spans="1:7" ht="15.75" customHeight="1">
      <c r="A126" s="260"/>
      <c r="B126" s="252"/>
      <c r="C126" s="252"/>
      <c r="D126" s="247"/>
      <c r="E126" s="283"/>
      <c r="F126" s="247"/>
      <c r="G126" s="253"/>
    </row>
    <row r="127" spans="1:7" ht="15.75" customHeight="1">
      <c r="A127" s="247"/>
      <c r="B127" s="252"/>
      <c r="C127" s="252"/>
      <c r="D127" s="247"/>
      <c r="E127" s="283"/>
      <c r="F127" s="247"/>
      <c r="G127" s="253"/>
    </row>
    <row r="128" spans="1:7" ht="15.75" customHeight="1">
      <c r="A128" s="247"/>
      <c r="B128" s="259"/>
      <c r="C128" s="259"/>
      <c r="D128" s="247"/>
      <c r="E128" s="283"/>
      <c r="F128" s="247"/>
      <c r="G128" s="253"/>
    </row>
    <row r="129" spans="1:7" ht="15.75" customHeight="1">
      <c r="A129" s="247"/>
      <c r="B129" s="252"/>
      <c r="C129" s="252"/>
      <c r="D129" s="247"/>
      <c r="E129" s="283"/>
      <c r="F129" s="247"/>
      <c r="G129" s="253"/>
    </row>
    <row r="130" spans="1:7" ht="15.75" customHeight="1">
      <c r="A130" s="260"/>
      <c r="B130" s="258"/>
      <c r="C130" s="258"/>
      <c r="D130" s="247"/>
      <c r="E130" s="283"/>
      <c r="F130" s="247"/>
      <c r="G130" s="253"/>
    </row>
    <row r="131" spans="1:7" ht="15.75" customHeight="1">
      <c r="A131" s="260"/>
      <c r="B131" s="258"/>
      <c r="C131" s="258"/>
      <c r="D131" s="247"/>
      <c r="E131" s="283"/>
      <c r="F131" s="247"/>
      <c r="G131" s="253"/>
    </row>
    <row r="132" spans="1:7" ht="15.75" customHeight="1">
      <c r="A132" s="260"/>
      <c r="B132" s="780"/>
      <c r="C132" s="780"/>
      <c r="D132" s="780"/>
      <c r="E132" s="780"/>
      <c r="F132" s="780"/>
      <c r="G132" s="253"/>
    </row>
    <row r="133" spans="1:7" ht="15.75">
      <c r="A133" s="244"/>
      <c r="B133" s="255"/>
      <c r="C133" s="255"/>
      <c r="D133" s="244"/>
      <c r="E133" s="284"/>
      <c r="F133" s="244"/>
      <c r="G133" s="256"/>
    </row>
    <row r="134" spans="1:7" ht="15.75">
      <c r="A134" s="244"/>
      <c r="B134" s="255"/>
      <c r="C134" s="255"/>
      <c r="D134" s="244"/>
      <c r="E134" s="284"/>
      <c r="F134" s="244"/>
      <c r="G134" s="256"/>
    </row>
    <row r="135" spans="1:7" ht="15.75">
      <c r="A135" s="244"/>
      <c r="B135" s="255"/>
      <c r="C135" s="255"/>
      <c r="D135" s="244"/>
      <c r="E135" s="284"/>
      <c r="F135" s="244"/>
      <c r="G135" s="256"/>
    </row>
    <row r="136" spans="1:7" ht="15.75">
      <c r="A136" s="244"/>
      <c r="B136" s="255"/>
      <c r="C136" s="255"/>
      <c r="D136" s="244"/>
      <c r="E136" s="284"/>
      <c r="F136" s="244"/>
      <c r="G136" s="256"/>
    </row>
    <row r="137" spans="1:7" ht="15.75">
      <c r="A137" s="244"/>
      <c r="B137" s="255"/>
      <c r="C137" s="255"/>
      <c r="D137" s="244"/>
      <c r="E137" s="284"/>
      <c r="F137" s="244"/>
      <c r="G137" s="256"/>
    </row>
    <row r="138" spans="1:7" ht="15.75">
      <c r="A138" s="244"/>
      <c r="B138" s="255"/>
      <c r="C138" s="255"/>
      <c r="D138" s="244"/>
      <c r="E138" s="284"/>
      <c r="F138" s="244"/>
      <c r="G138" s="256"/>
    </row>
    <row r="139" spans="1:7" ht="15.75">
      <c r="A139" s="244"/>
      <c r="B139" s="255"/>
      <c r="C139" s="255"/>
      <c r="D139" s="244"/>
      <c r="E139" s="284"/>
      <c r="F139" s="244"/>
      <c r="G139" s="256"/>
    </row>
    <row r="140" spans="1:7" ht="15.75">
      <c r="A140" s="244"/>
      <c r="B140" s="255"/>
      <c r="C140" s="255"/>
      <c r="D140" s="244"/>
      <c r="E140" s="284"/>
      <c r="F140" s="244"/>
      <c r="G140" s="256"/>
    </row>
    <row r="141" spans="1:7" ht="15.75">
      <c r="A141" s="244"/>
      <c r="B141" s="255"/>
      <c r="C141" s="255"/>
      <c r="D141" s="244"/>
      <c r="E141" s="284"/>
      <c r="F141" s="244"/>
      <c r="G141" s="256"/>
    </row>
    <row r="142" spans="1:7" ht="15.75">
      <c r="A142" s="244"/>
      <c r="B142" s="255"/>
      <c r="C142" s="255"/>
      <c r="D142" s="244"/>
      <c r="E142" s="284"/>
      <c r="F142" s="244"/>
      <c r="G142" s="256"/>
    </row>
    <row r="143" spans="1:7" ht="15.75">
      <c r="A143" s="244"/>
      <c r="B143" s="255"/>
      <c r="C143" s="255"/>
      <c r="D143" s="244"/>
      <c r="E143" s="284"/>
      <c r="F143" s="244"/>
      <c r="G143" s="256"/>
    </row>
    <row r="144" spans="1:7" ht="15.75">
      <c r="A144" s="244"/>
      <c r="B144" s="255"/>
      <c r="C144" s="255"/>
      <c r="D144" s="244"/>
      <c r="E144" s="284"/>
      <c r="F144" s="244"/>
      <c r="G144" s="256"/>
    </row>
    <row r="145" spans="1:7" ht="15.75">
      <c r="A145" s="244"/>
      <c r="B145" s="255"/>
      <c r="C145" s="255"/>
      <c r="D145" s="244"/>
      <c r="E145" s="284"/>
      <c r="F145" s="244"/>
      <c r="G145" s="256"/>
    </row>
    <row r="146" spans="1:7" ht="15.75">
      <c r="A146" s="244"/>
      <c r="B146" s="255"/>
      <c r="C146" s="255"/>
      <c r="D146" s="244"/>
      <c r="E146" s="284"/>
      <c r="F146" s="244"/>
      <c r="G146" s="256"/>
    </row>
    <row r="147" spans="1:7" ht="15.75">
      <c r="A147" s="244"/>
      <c r="B147" s="255"/>
      <c r="C147" s="255"/>
      <c r="D147" s="244"/>
      <c r="E147" s="284"/>
      <c r="F147" s="244"/>
      <c r="G147" s="256"/>
    </row>
    <row r="148" spans="1:7" ht="15.75">
      <c r="A148" s="244"/>
      <c r="B148" s="255"/>
      <c r="C148" s="255"/>
      <c r="D148" s="244"/>
      <c r="E148" s="284"/>
      <c r="F148" s="244"/>
      <c r="G148" s="256"/>
    </row>
    <row r="149" spans="1:7" ht="15.75">
      <c r="A149" s="244"/>
      <c r="B149" s="255"/>
      <c r="C149" s="255"/>
      <c r="D149" s="244"/>
      <c r="E149" s="284"/>
      <c r="F149" s="244"/>
      <c r="G149" s="256"/>
    </row>
    <row r="150" spans="1:7" ht="15.75">
      <c r="A150" s="244"/>
      <c r="B150" s="255"/>
      <c r="C150" s="255"/>
      <c r="D150" s="244"/>
      <c r="E150" s="284"/>
      <c r="F150" s="244"/>
      <c r="G150" s="256"/>
    </row>
    <row r="151" spans="1:7" ht="15.75">
      <c r="A151" s="244"/>
      <c r="B151" s="255"/>
      <c r="C151" s="255"/>
      <c r="D151" s="244"/>
      <c r="E151" s="284"/>
      <c r="F151" s="244"/>
      <c r="G151" s="256"/>
    </row>
    <row r="152" spans="1:7" ht="15.75">
      <c r="A152" s="244"/>
      <c r="B152" s="255"/>
      <c r="C152" s="255"/>
      <c r="D152" s="244"/>
      <c r="E152" s="284"/>
      <c r="F152" s="244"/>
      <c r="G152" s="256"/>
    </row>
    <row r="153" spans="1:7" ht="15.75">
      <c r="A153" s="244"/>
      <c r="B153" s="255"/>
      <c r="C153" s="255"/>
      <c r="D153" s="244"/>
      <c r="E153" s="284"/>
      <c r="F153" s="244"/>
      <c r="G153" s="256"/>
    </row>
    <row r="154" spans="1:7" ht="15.75">
      <c r="A154" s="244"/>
      <c r="B154" s="255"/>
      <c r="C154" s="255"/>
      <c r="D154" s="244"/>
      <c r="E154" s="284"/>
      <c r="F154" s="244"/>
      <c r="G154" s="256"/>
    </row>
    <row r="155" spans="1:7" ht="15.75">
      <c r="A155" s="244"/>
      <c r="B155" s="255"/>
      <c r="C155" s="255"/>
      <c r="D155" s="244"/>
      <c r="E155" s="284"/>
      <c r="F155" s="244"/>
      <c r="G155" s="256"/>
    </row>
    <row r="156" spans="1:7" ht="15.75">
      <c r="A156" s="244"/>
      <c r="B156" s="255"/>
      <c r="C156" s="255"/>
      <c r="D156" s="244"/>
      <c r="E156" s="284"/>
      <c r="F156" s="244"/>
      <c r="G156" s="256"/>
    </row>
    <row r="157" spans="1:7" ht="15.75">
      <c r="A157" s="244"/>
      <c r="B157" s="255"/>
      <c r="C157" s="255"/>
      <c r="D157" s="244"/>
      <c r="E157" s="284"/>
      <c r="F157" s="244"/>
      <c r="G157" s="256"/>
    </row>
    <row r="158" spans="1:7" ht="15.75">
      <c r="A158" s="244"/>
      <c r="B158" s="255"/>
      <c r="C158" s="255"/>
      <c r="D158" s="244"/>
      <c r="E158" s="284"/>
      <c r="F158" s="244"/>
      <c r="G158" s="256"/>
    </row>
    <row r="159" spans="1:7" ht="15.75">
      <c r="A159" s="244"/>
      <c r="B159" s="255"/>
      <c r="C159" s="255"/>
      <c r="D159" s="244"/>
      <c r="E159" s="284"/>
      <c r="F159" s="244"/>
      <c r="G159" s="256"/>
    </row>
    <row r="160" spans="1:7" ht="15.75">
      <c r="A160" s="244"/>
      <c r="B160" s="255"/>
      <c r="C160" s="255"/>
      <c r="D160" s="244"/>
      <c r="E160" s="284"/>
      <c r="F160" s="244"/>
      <c r="G160" s="256"/>
    </row>
    <row r="161" spans="1:7" ht="15.75">
      <c r="A161" s="244"/>
      <c r="B161" s="255"/>
      <c r="C161" s="255"/>
      <c r="D161" s="244"/>
      <c r="E161" s="284"/>
      <c r="F161" s="244"/>
      <c r="G161" s="256"/>
    </row>
    <row r="162" spans="1:7" ht="15.75">
      <c r="A162" s="244"/>
      <c r="B162" s="255"/>
      <c r="C162" s="255"/>
      <c r="D162" s="244"/>
      <c r="E162" s="284"/>
      <c r="F162" s="244"/>
      <c r="G162" s="256"/>
    </row>
    <row r="163" spans="1:7" ht="15.75">
      <c r="A163" s="244"/>
      <c r="B163" s="255"/>
      <c r="C163" s="255"/>
      <c r="D163" s="244"/>
      <c r="E163" s="284"/>
      <c r="F163" s="244"/>
      <c r="G163" s="256"/>
    </row>
    <row r="164" spans="1:7" ht="15.75">
      <c r="A164" s="244"/>
      <c r="B164" s="255"/>
      <c r="C164" s="255"/>
      <c r="D164" s="244"/>
      <c r="E164" s="284"/>
      <c r="F164" s="244"/>
      <c r="G164" s="256"/>
    </row>
    <row r="165" spans="1:7" ht="15.75">
      <c r="A165" s="244"/>
      <c r="B165" s="255"/>
      <c r="C165" s="255"/>
      <c r="D165" s="244"/>
      <c r="E165" s="284"/>
      <c r="F165" s="244"/>
      <c r="G165" s="256"/>
    </row>
    <row r="166" spans="1:7" ht="15.75">
      <c r="A166" s="244"/>
      <c r="B166" s="255"/>
      <c r="C166" s="255"/>
      <c r="D166" s="244"/>
      <c r="E166" s="284"/>
      <c r="F166" s="244"/>
      <c r="G166" s="256"/>
    </row>
    <row r="167" spans="1:7" ht="15.75">
      <c r="A167" s="244"/>
      <c r="B167" s="255"/>
      <c r="C167" s="255"/>
      <c r="D167" s="244"/>
      <c r="E167" s="284"/>
      <c r="F167" s="244"/>
      <c r="G167" s="256"/>
    </row>
    <row r="168" spans="1:7" ht="15.75">
      <c r="A168" s="244"/>
      <c r="B168" s="255"/>
      <c r="C168" s="255"/>
      <c r="D168" s="244"/>
      <c r="E168" s="284"/>
      <c r="F168" s="244"/>
      <c r="G168" s="256"/>
    </row>
    <row r="169" spans="1:7" ht="15.75">
      <c r="A169" s="244"/>
      <c r="B169" s="255"/>
      <c r="C169" s="255"/>
      <c r="D169" s="244"/>
      <c r="E169" s="284"/>
      <c r="F169" s="244"/>
      <c r="G169" s="256"/>
    </row>
    <row r="170" spans="1:7" ht="15.75">
      <c r="A170" s="244"/>
      <c r="B170" s="255"/>
      <c r="C170" s="255"/>
      <c r="D170" s="244"/>
      <c r="E170" s="284"/>
      <c r="F170" s="244"/>
      <c r="G170" s="256"/>
    </row>
    <row r="171" spans="1:7" ht="15.75">
      <c r="A171" s="244"/>
      <c r="B171" s="255"/>
      <c r="C171" s="255"/>
      <c r="D171" s="244"/>
      <c r="E171" s="284"/>
      <c r="F171" s="244"/>
      <c r="G171" s="256"/>
    </row>
    <row r="172" spans="1:7" ht="15.75">
      <c r="A172" s="244"/>
      <c r="B172" s="255"/>
      <c r="C172" s="255"/>
      <c r="D172" s="244"/>
      <c r="E172" s="284"/>
      <c r="F172" s="244"/>
      <c r="G172" s="256"/>
    </row>
    <row r="173" spans="1:7" ht="15.75">
      <c r="A173" s="244"/>
      <c r="B173" s="255"/>
      <c r="C173" s="255"/>
      <c r="D173" s="244"/>
      <c r="E173" s="284"/>
      <c r="F173" s="244"/>
      <c r="G173" s="256"/>
    </row>
    <row r="174" spans="1:7" ht="15.75">
      <c r="A174" s="244"/>
      <c r="B174" s="255"/>
      <c r="C174" s="255"/>
      <c r="D174" s="244"/>
      <c r="E174" s="284"/>
      <c r="F174" s="244"/>
      <c r="G174" s="256"/>
    </row>
    <row r="175" spans="1:7" ht="15.75">
      <c r="A175" s="244"/>
      <c r="B175" s="255"/>
      <c r="C175" s="255"/>
      <c r="D175" s="244"/>
      <c r="E175" s="284"/>
      <c r="F175" s="244"/>
      <c r="G175" s="256"/>
    </row>
    <row r="176" spans="1:7" ht="15.75">
      <c r="A176" s="244"/>
      <c r="B176" s="255"/>
      <c r="C176" s="255"/>
      <c r="D176" s="244"/>
      <c r="E176" s="284"/>
      <c r="F176" s="244"/>
      <c r="G176" s="256"/>
    </row>
    <row r="177" spans="1:7" ht="15.75">
      <c r="A177" s="244"/>
      <c r="B177" s="255"/>
      <c r="C177" s="255"/>
      <c r="D177" s="244"/>
      <c r="E177" s="284"/>
      <c r="F177" s="244"/>
      <c r="G177" s="256"/>
    </row>
    <row r="178" spans="1:7" ht="15.75">
      <c r="A178" s="244"/>
      <c r="B178" s="255"/>
      <c r="C178" s="255"/>
      <c r="D178" s="244"/>
      <c r="E178" s="284"/>
      <c r="F178" s="244"/>
      <c r="G178" s="256"/>
    </row>
    <row r="179" spans="1:7" ht="15.75">
      <c r="A179" s="244"/>
      <c r="B179" s="255"/>
      <c r="C179" s="255"/>
      <c r="D179" s="244"/>
      <c r="E179" s="284"/>
      <c r="F179" s="244"/>
      <c r="G179" s="256"/>
    </row>
    <row r="180" spans="1:7" ht="15.75">
      <c r="A180" s="244"/>
      <c r="B180" s="255"/>
      <c r="C180" s="255"/>
      <c r="D180" s="244"/>
      <c r="E180" s="284"/>
      <c r="F180" s="244"/>
      <c r="G180" s="256"/>
    </row>
    <row r="181" spans="1:7" ht="15.75">
      <c r="A181" s="244"/>
      <c r="B181" s="255"/>
      <c r="C181" s="255"/>
      <c r="D181" s="244"/>
      <c r="E181" s="284"/>
      <c r="F181" s="244"/>
      <c r="G181" s="256"/>
    </row>
    <row r="182" spans="1:7" ht="15.75">
      <c r="A182" s="244"/>
      <c r="B182" s="255"/>
      <c r="C182" s="255"/>
      <c r="D182" s="244"/>
      <c r="E182" s="284"/>
      <c r="F182" s="244"/>
      <c r="G182" s="256"/>
    </row>
    <row r="183" spans="1:7" ht="15.75">
      <c r="A183" s="244"/>
      <c r="B183" s="255"/>
      <c r="C183" s="255"/>
      <c r="D183" s="244"/>
      <c r="E183" s="284"/>
      <c r="F183" s="244"/>
      <c r="G183" s="256"/>
    </row>
    <row r="184" spans="1:7" ht="15.75">
      <c r="A184" s="244"/>
      <c r="B184" s="255"/>
      <c r="C184" s="255"/>
      <c r="D184" s="244"/>
      <c r="E184" s="284"/>
      <c r="F184" s="244"/>
      <c r="G184" s="256"/>
    </row>
    <row r="185" spans="1:7" ht="15.75">
      <c r="A185" s="244"/>
      <c r="B185" s="255"/>
      <c r="C185" s="255"/>
      <c r="D185" s="244"/>
      <c r="E185" s="284"/>
      <c r="F185" s="244"/>
      <c r="G185" s="256"/>
    </row>
    <row r="186" spans="1:7" ht="15.75">
      <c r="A186" s="244"/>
      <c r="B186" s="255"/>
      <c r="C186" s="255"/>
      <c r="D186" s="244"/>
      <c r="E186" s="284"/>
      <c r="F186" s="244"/>
      <c r="G186" s="256"/>
    </row>
    <row r="187" spans="1:7" ht="15.75">
      <c r="A187" s="244"/>
      <c r="B187" s="255"/>
      <c r="C187" s="255"/>
      <c r="D187" s="244"/>
      <c r="E187" s="284"/>
      <c r="F187" s="244"/>
      <c r="G187" s="256"/>
    </row>
    <row r="188" spans="1:7" ht="15.75">
      <c r="A188" s="244"/>
      <c r="B188" s="255"/>
      <c r="C188" s="255"/>
      <c r="D188" s="244"/>
      <c r="E188" s="284"/>
      <c r="F188" s="244"/>
      <c r="G188" s="256"/>
    </row>
    <row r="189" spans="1:7" ht="15.75">
      <c r="A189" s="244"/>
      <c r="B189" s="255"/>
      <c r="C189" s="255"/>
      <c r="D189" s="244"/>
      <c r="E189" s="284"/>
      <c r="F189" s="244"/>
      <c r="G189" s="256"/>
    </row>
    <row r="190" spans="1:7" ht="15.75">
      <c r="A190" s="244"/>
      <c r="B190" s="255"/>
      <c r="C190" s="255"/>
      <c r="D190" s="244"/>
      <c r="E190" s="284"/>
      <c r="F190" s="244"/>
      <c r="G190" s="256"/>
    </row>
    <row r="191" spans="1:7" ht="15.75">
      <c r="A191" s="244"/>
      <c r="B191" s="255"/>
      <c r="C191" s="255"/>
      <c r="D191" s="244"/>
      <c r="E191" s="284"/>
      <c r="F191" s="244"/>
      <c r="G191" s="256"/>
    </row>
    <row r="192" spans="1:7" ht="15.75">
      <c r="A192" s="244"/>
      <c r="B192" s="255"/>
      <c r="C192" s="255"/>
      <c r="D192" s="244"/>
      <c r="E192" s="284"/>
      <c r="F192" s="244"/>
      <c r="G192" s="256"/>
    </row>
    <row r="193" spans="1:7" ht="15.75">
      <c r="A193" s="244"/>
      <c r="B193" s="255"/>
      <c r="C193" s="255"/>
      <c r="D193" s="244"/>
      <c r="E193" s="284"/>
      <c r="F193" s="244"/>
      <c r="G193" s="256"/>
    </row>
    <row r="194" spans="1:7" ht="15.75">
      <c r="A194" s="244"/>
      <c r="B194" s="255"/>
      <c r="C194" s="255"/>
      <c r="D194" s="244"/>
      <c r="E194" s="284"/>
      <c r="F194" s="244"/>
      <c r="G194" s="256"/>
    </row>
    <row r="195" spans="1:7" ht="15.75">
      <c r="A195" s="244"/>
      <c r="B195" s="255"/>
      <c r="C195" s="255"/>
      <c r="D195" s="244"/>
      <c r="E195" s="284"/>
      <c r="F195" s="244"/>
      <c r="G195" s="256"/>
    </row>
    <row r="196" spans="1:7" ht="15.75">
      <c r="A196" s="244"/>
      <c r="B196" s="255"/>
      <c r="C196" s="255"/>
      <c r="D196" s="244"/>
      <c r="E196" s="284"/>
      <c r="F196" s="244"/>
      <c r="G196" s="256"/>
    </row>
    <row r="197" spans="1:7" ht="15.75">
      <c r="A197" s="244"/>
      <c r="B197" s="255"/>
      <c r="C197" s="255"/>
      <c r="D197" s="244"/>
      <c r="E197" s="284"/>
      <c r="F197" s="244"/>
      <c r="G197" s="256"/>
    </row>
    <row r="198" spans="1:7" ht="15.75">
      <c r="A198" s="244"/>
      <c r="B198" s="255"/>
      <c r="C198" s="255"/>
      <c r="D198" s="244"/>
      <c r="E198" s="284"/>
      <c r="F198" s="244"/>
      <c r="G198" s="256"/>
    </row>
  </sheetData>
  <sheetProtection/>
  <mergeCells count="3">
    <mergeCell ref="B132:F132"/>
    <mergeCell ref="C2:D2"/>
    <mergeCell ref="B105:F105"/>
  </mergeCells>
  <printOptions/>
  <pageMargins left="0.7480314960629921" right="0.7480314960629921" top="0.5905511811023623" bottom="0.5905511811023623" header="0.1968503937007874" footer="0.2362204724409449"/>
  <pageSetup fitToHeight="0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8"/>
  <sheetViews>
    <sheetView zoomScale="75" zoomScaleNormal="75" zoomScaleSheetLayoutView="100" zoomScalePageLayoutView="0" workbookViewId="0" topLeftCell="A1">
      <selection activeCell="C19" sqref="C19"/>
    </sheetView>
  </sheetViews>
  <sheetFormatPr defaultColWidth="8.8515625" defaultRowHeight="12.75"/>
  <cols>
    <col min="1" max="1" width="5.7109375" style="9" customWidth="1"/>
    <col min="2" max="2" width="55.7109375" style="18" customWidth="1"/>
    <col min="3" max="3" width="59.00390625" style="18" customWidth="1"/>
    <col min="4" max="4" width="9.00390625" style="9" customWidth="1"/>
    <col min="5" max="5" width="16.28125" style="291" customWidth="1"/>
    <col min="6" max="6" width="21.8515625" style="9" customWidth="1"/>
    <col min="7" max="7" width="20.140625" style="25" customWidth="1"/>
    <col min="8" max="8" width="8.8515625" style="7" customWidth="1"/>
    <col min="9" max="16384" width="8.8515625" style="9" customWidth="1"/>
  </cols>
  <sheetData>
    <row r="1" spans="1:7" ht="20.25" customHeight="1">
      <c r="A1" s="782"/>
      <c r="B1" s="782"/>
      <c r="C1" s="782"/>
      <c r="D1" s="7"/>
      <c r="E1" s="287"/>
      <c r="F1" s="7"/>
      <c r="G1" s="23"/>
    </row>
    <row r="2" spans="1:7" ht="17.25" customHeight="1">
      <c r="A2" s="783"/>
      <c r="B2" s="783"/>
      <c r="C2" s="783"/>
      <c r="D2" s="7"/>
      <c r="E2" s="287"/>
      <c r="F2" s="7"/>
      <c r="G2" s="23"/>
    </row>
    <row r="3" spans="1:8" s="7" customFormat="1" ht="18" customHeight="1">
      <c r="A3" s="59"/>
      <c r="B3" s="784"/>
      <c r="C3" s="784"/>
      <c r="E3" s="287"/>
      <c r="F3" s="267"/>
      <c r="G3" s="4"/>
      <c r="H3" s="2"/>
    </row>
    <row r="4" spans="1:8" s="7" customFormat="1" ht="23.25" customHeight="1">
      <c r="A4" s="59"/>
      <c r="B4" s="784"/>
      <c r="C4" s="784"/>
      <c r="E4" s="288"/>
      <c r="F4" s="267"/>
      <c r="G4" s="4"/>
      <c r="H4" s="2"/>
    </row>
    <row r="5" spans="1:7" s="7" customFormat="1" ht="19.5" customHeight="1">
      <c r="A5" s="59"/>
      <c r="B5" s="784"/>
      <c r="C5" s="784"/>
      <c r="E5" s="288"/>
      <c r="F5" s="267"/>
      <c r="G5" s="4"/>
    </row>
    <row r="6" spans="1:11" s="106" customFormat="1" ht="90" customHeight="1">
      <c r="A6" s="726"/>
      <c r="B6" s="726"/>
      <c r="C6" s="726"/>
      <c r="D6" s="727"/>
      <c r="E6" s="727"/>
      <c r="F6" s="728"/>
      <c r="G6" s="729"/>
      <c r="H6" s="104"/>
      <c r="I6" s="104"/>
      <c r="J6" s="104"/>
      <c r="K6" s="104"/>
    </row>
    <row r="7" spans="1:11" s="12" customFormat="1" ht="15.75">
      <c r="A7" s="748"/>
      <c r="B7" s="749"/>
      <c r="C7" s="104"/>
      <c r="D7" s="131"/>
      <c r="E7" s="290"/>
      <c r="F7" s="11"/>
      <c r="G7" s="738"/>
      <c r="H7" s="10"/>
      <c r="I7" s="10"/>
      <c r="J7" s="10"/>
      <c r="K7" s="10"/>
    </row>
    <row r="8" spans="1:11" s="12" customFormat="1" ht="30" customHeight="1">
      <c r="A8" s="748"/>
      <c r="B8" s="750"/>
      <c r="C8" s="739"/>
      <c r="D8" s="738"/>
      <c r="E8" s="290"/>
      <c r="F8" s="11"/>
      <c r="G8" s="738"/>
      <c r="H8" s="10"/>
      <c r="I8" s="10"/>
      <c r="J8" s="10"/>
      <c r="K8" s="10"/>
    </row>
    <row r="9" spans="1:11" s="12" customFormat="1" ht="23.25" customHeight="1">
      <c r="A9" s="748"/>
      <c r="B9" s="751"/>
      <c r="C9" s="752"/>
      <c r="D9" s="738"/>
      <c r="E9" s="290"/>
      <c r="F9" s="11"/>
      <c r="G9" s="738"/>
      <c r="H9" s="10"/>
      <c r="I9" s="10"/>
      <c r="J9" s="10"/>
      <c r="K9" s="10"/>
    </row>
    <row r="10" spans="1:11" s="12" customFormat="1" ht="26.25" customHeight="1">
      <c r="A10" s="748"/>
      <c r="B10" s="751"/>
      <c r="C10" s="752"/>
      <c r="D10" s="738"/>
      <c r="E10" s="290"/>
      <c r="F10" s="11"/>
      <c r="G10" s="738"/>
      <c r="H10" s="10"/>
      <c r="I10" s="10"/>
      <c r="J10" s="10"/>
      <c r="K10" s="10"/>
    </row>
    <row r="11" spans="1:11" s="12" customFormat="1" ht="22.5" customHeight="1">
      <c r="A11" s="748"/>
      <c r="B11" s="751"/>
      <c r="C11" s="752"/>
      <c r="D11" s="738"/>
      <c r="E11" s="290"/>
      <c r="F11" s="11"/>
      <c r="G11" s="738"/>
      <c r="H11" s="10"/>
      <c r="I11" s="10"/>
      <c r="J11" s="10"/>
      <c r="K11" s="10"/>
    </row>
    <row r="12" spans="1:11" s="12" customFormat="1" ht="26.25" customHeight="1">
      <c r="A12" s="748"/>
      <c r="B12" s="751"/>
      <c r="C12" s="752"/>
      <c r="D12" s="738"/>
      <c r="E12" s="290"/>
      <c r="F12" s="11"/>
      <c r="G12" s="738"/>
      <c r="H12" s="10"/>
      <c r="I12" s="10"/>
      <c r="J12" s="10"/>
      <c r="K12" s="10"/>
    </row>
    <row r="13" spans="1:11" s="12" customFormat="1" ht="27" customHeight="1">
      <c r="A13" s="748"/>
      <c r="B13" s="751"/>
      <c r="C13" s="752"/>
      <c r="D13" s="738"/>
      <c r="E13" s="290"/>
      <c r="F13" s="11"/>
      <c r="G13" s="738"/>
      <c r="H13" s="10"/>
      <c r="I13" s="10"/>
      <c r="J13" s="10"/>
      <c r="K13" s="10"/>
    </row>
    <row r="14" spans="1:11" s="12" customFormat="1" ht="30" customHeight="1">
      <c r="A14" s="748"/>
      <c r="B14" s="751"/>
      <c r="C14" s="752"/>
      <c r="D14" s="738"/>
      <c r="E14" s="290"/>
      <c r="F14" s="11"/>
      <c r="G14" s="738"/>
      <c r="H14" s="10"/>
      <c r="I14" s="10"/>
      <c r="J14" s="10"/>
      <c r="K14" s="10"/>
    </row>
    <row r="15" spans="1:11" s="12" customFormat="1" ht="30" customHeight="1">
      <c r="A15" s="748"/>
      <c r="B15" s="751"/>
      <c r="C15" s="752"/>
      <c r="D15" s="738"/>
      <c r="E15" s="290"/>
      <c r="F15" s="11"/>
      <c r="G15" s="738"/>
      <c r="H15" s="10"/>
      <c r="I15" s="10"/>
      <c r="J15" s="10"/>
      <c r="K15" s="10"/>
    </row>
    <row r="16" spans="1:11" s="12" customFormat="1" ht="30" customHeight="1">
      <c r="A16" s="748"/>
      <c r="B16" s="751"/>
      <c r="C16" s="752"/>
      <c r="D16" s="738"/>
      <c r="E16" s="290"/>
      <c r="F16" s="11"/>
      <c r="G16" s="738"/>
      <c r="H16" s="10"/>
      <c r="I16" s="10"/>
      <c r="J16" s="10"/>
      <c r="K16" s="10"/>
    </row>
    <row r="17" spans="1:11" s="12" customFormat="1" ht="30" customHeight="1">
      <c r="A17" s="748"/>
      <c r="B17" s="751"/>
      <c r="C17" s="752"/>
      <c r="D17" s="738"/>
      <c r="E17" s="290"/>
      <c r="F17" s="11"/>
      <c r="G17" s="738"/>
      <c r="H17" s="10"/>
      <c r="I17" s="10"/>
      <c r="J17" s="10"/>
      <c r="K17" s="10"/>
    </row>
    <row r="18" spans="1:11" s="12" customFormat="1" ht="30" customHeight="1">
      <c r="A18" s="748"/>
      <c r="B18" s="751"/>
      <c r="C18" s="752"/>
      <c r="D18" s="738"/>
      <c r="E18" s="290"/>
      <c r="F18" s="11"/>
      <c r="G18" s="738"/>
      <c r="H18" s="10"/>
      <c r="I18" s="10"/>
      <c r="J18" s="10"/>
      <c r="K18" s="10"/>
    </row>
    <row r="19" spans="1:11" s="12" customFormat="1" ht="30" customHeight="1">
      <c r="A19" s="748"/>
      <c r="B19" s="751"/>
      <c r="C19" s="752"/>
      <c r="D19" s="738"/>
      <c r="E19" s="290"/>
      <c r="F19" s="11"/>
      <c r="G19" s="738"/>
      <c r="H19" s="10"/>
      <c r="I19" s="10"/>
      <c r="J19" s="10"/>
      <c r="K19" s="10"/>
    </row>
    <row r="20" spans="1:11" s="12" customFormat="1" ht="30" customHeight="1">
      <c r="A20" s="748"/>
      <c r="B20" s="751"/>
      <c r="C20" s="752"/>
      <c r="D20" s="738"/>
      <c r="E20" s="290"/>
      <c r="F20" s="11"/>
      <c r="G20" s="738"/>
      <c r="H20" s="10"/>
      <c r="I20" s="10"/>
      <c r="J20" s="10"/>
      <c r="K20" s="10"/>
    </row>
    <row r="21" spans="1:11" s="12" customFormat="1" ht="30" customHeight="1">
      <c r="A21" s="748"/>
      <c r="B21" s="751"/>
      <c r="C21" s="752"/>
      <c r="D21" s="738"/>
      <c r="E21" s="290"/>
      <c r="F21" s="11"/>
      <c r="G21" s="738"/>
      <c r="H21" s="10"/>
      <c r="I21" s="10"/>
      <c r="J21" s="10"/>
      <c r="K21" s="10"/>
    </row>
    <row r="22" spans="1:11" s="12" customFormat="1" ht="30" customHeight="1">
      <c r="A22" s="748"/>
      <c r="B22" s="751"/>
      <c r="C22" s="752"/>
      <c r="D22" s="131"/>
      <c r="E22" s="290"/>
      <c r="F22" s="11"/>
      <c r="G22" s="738"/>
      <c r="H22" s="10"/>
      <c r="I22" s="10"/>
      <c r="J22" s="10"/>
      <c r="K22" s="10"/>
    </row>
    <row r="23" spans="1:11" s="12" customFormat="1" ht="30" customHeight="1">
      <c r="A23" s="748"/>
      <c r="B23" s="751"/>
      <c r="C23" s="752"/>
      <c r="D23" s="131"/>
      <c r="E23" s="290"/>
      <c r="F23" s="11"/>
      <c r="G23" s="738"/>
      <c r="H23" s="10"/>
      <c r="I23" s="10"/>
      <c r="J23" s="10"/>
      <c r="K23" s="10"/>
    </row>
    <row r="24" spans="1:11" s="12" customFormat="1" ht="30" customHeight="1">
      <c r="A24" s="748"/>
      <c r="B24" s="751"/>
      <c r="C24" s="752"/>
      <c r="D24" s="131"/>
      <c r="E24" s="290"/>
      <c r="F24" s="11"/>
      <c r="G24" s="738"/>
      <c r="H24" s="10"/>
      <c r="I24" s="10"/>
      <c r="J24" s="10"/>
      <c r="K24" s="10"/>
    </row>
    <row r="25" spans="1:11" s="12" customFormat="1" ht="30" customHeight="1">
      <c r="A25" s="748"/>
      <c r="B25" s="751"/>
      <c r="C25" s="752"/>
      <c r="D25" s="131"/>
      <c r="E25" s="290"/>
      <c r="F25" s="11"/>
      <c r="G25" s="738"/>
      <c r="H25" s="10"/>
      <c r="I25" s="10"/>
      <c r="J25" s="10"/>
      <c r="K25" s="10"/>
    </row>
    <row r="26" spans="1:11" s="12" customFormat="1" ht="30" customHeight="1">
      <c r="A26" s="748"/>
      <c r="B26" s="751"/>
      <c r="C26" s="752"/>
      <c r="D26" s="131"/>
      <c r="E26" s="290"/>
      <c r="F26" s="11"/>
      <c r="G26" s="738"/>
      <c r="H26" s="10"/>
      <c r="I26" s="10"/>
      <c r="J26" s="10"/>
      <c r="K26" s="10"/>
    </row>
    <row r="27" spans="1:11" s="12" customFormat="1" ht="30" customHeight="1">
      <c r="A27" s="748"/>
      <c r="B27" s="751"/>
      <c r="C27" s="752"/>
      <c r="D27" s="738"/>
      <c r="E27" s="290"/>
      <c r="F27" s="11"/>
      <c r="G27" s="738"/>
      <c r="H27" s="10"/>
      <c r="I27" s="10"/>
      <c r="J27" s="10"/>
      <c r="K27" s="10"/>
    </row>
    <row r="28" spans="1:11" s="12" customFormat="1" ht="30" customHeight="1">
      <c r="A28" s="753"/>
      <c r="B28" s="754"/>
      <c r="C28" s="755"/>
      <c r="D28" s="738"/>
      <c r="E28" s="290"/>
      <c r="F28" s="11"/>
      <c r="G28" s="738"/>
      <c r="H28" s="10"/>
      <c r="I28" s="10"/>
      <c r="J28" s="10"/>
      <c r="K28" s="10"/>
    </row>
    <row r="29" spans="1:11" s="12" customFormat="1" ht="30" customHeight="1">
      <c r="A29" s="748"/>
      <c r="B29" s="751"/>
      <c r="C29" s="752"/>
      <c r="D29" s="738"/>
      <c r="E29" s="290"/>
      <c r="F29" s="11"/>
      <c r="G29" s="738"/>
      <c r="H29" s="10"/>
      <c r="I29" s="10"/>
      <c r="J29" s="10"/>
      <c r="K29" s="10"/>
    </row>
    <row r="30" spans="1:11" s="12" customFormat="1" ht="30" customHeight="1">
      <c r="A30" s="748"/>
      <c r="B30" s="751"/>
      <c r="C30" s="752"/>
      <c r="D30" s="738"/>
      <c r="E30" s="290"/>
      <c r="F30" s="11"/>
      <c r="G30" s="738"/>
      <c r="H30" s="10"/>
      <c r="I30" s="10"/>
      <c r="J30" s="10"/>
      <c r="K30" s="10"/>
    </row>
    <row r="31" spans="1:11" s="12" customFormat="1" ht="30" customHeight="1">
      <c r="A31" s="748"/>
      <c r="B31" s="751"/>
      <c r="C31" s="752"/>
      <c r="D31" s="738"/>
      <c r="E31" s="290"/>
      <c r="F31" s="11"/>
      <c r="G31" s="738"/>
      <c r="H31" s="10"/>
      <c r="I31" s="10"/>
      <c r="J31" s="10"/>
      <c r="K31" s="10"/>
    </row>
    <row r="32" spans="1:11" s="12" customFormat="1" ht="30" customHeight="1">
      <c r="A32" s="748"/>
      <c r="B32" s="751"/>
      <c r="C32" s="752"/>
      <c r="D32" s="738"/>
      <c r="E32" s="290"/>
      <c r="F32" s="11"/>
      <c r="G32" s="738"/>
      <c r="H32" s="10"/>
      <c r="I32" s="10"/>
      <c r="J32" s="10"/>
      <c r="K32" s="10"/>
    </row>
    <row r="33" spans="1:11" s="12" customFormat="1" ht="30" customHeight="1">
      <c r="A33" s="748"/>
      <c r="B33" s="751"/>
      <c r="C33" s="752"/>
      <c r="D33" s="738"/>
      <c r="E33" s="290"/>
      <c r="F33" s="11"/>
      <c r="G33" s="738"/>
      <c r="H33" s="10"/>
      <c r="I33" s="10"/>
      <c r="J33" s="10"/>
      <c r="K33" s="10"/>
    </row>
    <row r="34" spans="1:11" s="12" customFormat="1" ht="30" customHeight="1">
      <c r="A34" s="748"/>
      <c r="B34" s="751"/>
      <c r="C34" s="752"/>
      <c r="D34" s="738"/>
      <c r="E34" s="290"/>
      <c r="F34" s="11"/>
      <c r="G34" s="738"/>
      <c r="H34" s="10"/>
      <c r="I34" s="10"/>
      <c r="J34" s="10"/>
      <c r="K34" s="10"/>
    </row>
    <row r="35" spans="1:11" s="12" customFormat="1" ht="30" customHeight="1">
      <c r="A35" s="748"/>
      <c r="B35" s="751"/>
      <c r="C35" s="752"/>
      <c r="D35" s="738"/>
      <c r="E35" s="290"/>
      <c r="F35" s="11"/>
      <c r="G35" s="738"/>
      <c r="H35" s="10"/>
      <c r="I35" s="10"/>
      <c r="J35" s="10"/>
      <c r="K35" s="10"/>
    </row>
    <row r="36" spans="1:11" s="12" customFormat="1" ht="30" customHeight="1">
      <c r="A36" s="748"/>
      <c r="B36" s="751"/>
      <c r="C36" s="752"/>
      <c r="D36" s="738"/>
      <c r="E36" s="290"/>
      <c r="F36" s="11"/>
      <c r="G36" s="738"/>
      <c r="H36" s="10"/>
      <c r="I36" s="10"/>
      <c r="J36" s="10"/>
      <c r="K36" s="10"/>
    </row>
    <row r="37" spans="1:11" s="12" customFormat="1" ht="38.25" customHeight="1">
      <c r="A37" s="748"/>
      <c r="B37" s="751"/>
      <c r="C37" s="752"/>
      <c r="D37" s="738"/>
      <c r="E37" s="290"/>
      <c r="F37" s="11"/>
      <c r="G37" s="738"/>
      <c r="H37" s="10"/>
      <c r="I37" s="10"/>
      <c r="J37" s="10"/>
      <c r="K37" s="10"/>
    </row>
    <row r="38" spans="1:11" s="12" customFormat="1" ht="30" customHeight="1">
      <c r="A38" s="748"/>
      <c r="B38" s="751"/>
      <c r="C38" s="752"/>
      <c r="D38" s="738"/>
      <c r="E38" s="290"/>
      <c r="F38" s="11"/>
      <c r="G38" s="738"/>
      <c r="H38" s="10"/>
      <c r="I38" s="10"/>
      <c r="J38" s="10"/>
      <c r="K38" s="10"/>
    </row>
    <row r="39" spans="1:11" s="12" customFormat="1" ht="30" customHeight="1">
      <c r="A39" s="748"/>
      <c r="B39" s="751"/>
      <c r="C39" s="752"/>
      <c r="D39" s="131"/>
      <c r="E39" s="290"/>
      <c r="F39" s="11"/>
      <c r="G39" s="738"/>
      <c r="H39" s="10"/>
      <c r="I39" s="10"/>
      <c r="J39" s="10"/>
      <c r="K39" s="10"/>
    </row>
    <row r="40" spans="1:11" s="12" customFormat="1" ht="30" customHeight="1">
      <c r="A40" s="748"/>
      <c r="B40" s="751"/>
      <c r="C40" s="752"/>
      <c r="D40" s="131"/>
      <c r="E40" s="290"/>
      <c r="F40" s="11"/>
      <c r="G40" s="738"/>
      <c r="H40" s="10"/>
      <c r="I40" s="10"/>
      <c r="J40" s="10"/>
      <c r="K40" s="10"/>
    </row>
    <row r="41" spans="1:11" s="12" customFormat="1" ht="30" customHeight="1">
      <c r="A41" s="748"/>
      <c r="B41" s="751"/>
      <c r="C41" s="752"/>
      <c r="D41" s="131"/>
      <c r="E41" s="290"/>
      <c r="F41" s="11"/>
      <c r="G41" s="738"/>
      <c r="H41" s="10"/>
      <c r="I41" s="10"/>
      <c r="J41" s="10"/>
      <c r="K41" s="10"/>
    </row>
    <row r="42" spans="1:11" s="12" customFormat="1" ht="30" customHeight="1">
      <c r="A42" s="748"/>
      <c r="B42" s="751"/>
      <c r="C42" s="752"/>
      <c r="D42" s="131"/>
      <c r="E42" s="290"/>
      <c r="F42" s="11"/>
      <c r="G42" s="738"/>
      <c r="H42" s="10"/>
      <c r="I42" s="10"/>
      <c r="J42" s="10"/>
      <c r="K42" s="10"/>
    </row>
    <row r="43" spans="1:11" s="12" customFormat="1" ht="30" customHeight="1">
      <c r="A43" s="748"/>
      <c r="B43" s="751"/>
      <c r="C43" s="752"/>
      <c r="D43" s="131"/>
      <c r="E43" s="290"/>
      <c r="F43" s="11"/>
      <c r="G43" s="738"/>
      <c r="H43" s="10"/>
      <c r="I43" s="10"/>
      <c r="J43" s="10"/>
      <c r="K43" s="10"/>
    </row>
    <row r="44" spans="1:11" s="12" customFormat="1" ht="30" customHeight="1">
      <c r="A44" s="748"/>
      <c r="B44" s="751"/>
      <c r="C44" s="752"/>
      <c r="D44" s="131"/>
      <c r="E44" s="290"/>
      <c r="F44" s="11"/>
      <c r="G44" s="738"/>
      <c r="H44" s="10"/>
      <c r="I44" s="10"/>
      <c r="J44" s="10"/>
      <c r="K44" s="10"/>
    </row>
    <row r="45" spans="1:11" s="12" customFormat="1" ht="30" customHeight="1">
      <c r="A45" s="748"/>
      <c r="B45" s="751"/>
      <c r="C45" s="752"/>
      <c r="D45" s="738"/>
      <c r="E45" s="290"/>
      <c r="F45" s="11"/>
      <c r="G45" s="738"/>
      <c r="H45" s="10"/>
      <c r="I45" s="10"/>
      <c r="J45" s="10"/>
      <c r="K45" s="10"/>
    </row>
    <row r="46" spans="1:11" s="12" customFormat="1" ht="30" customHeight="1">
      <c r="A46" s="753"/>
      <c r="B46" s="754"/>
      <c r="C46" s="755"/>
      <c r="D46" s="742"/>
      <c r="E46" s="737"/>
      <c r="F46" s="741"/>
      <c r="G46" s="742"/>
      <c r="H46" s="10"/>
      <c r="I46" s="10"/>
      <c r="J46" s="10"/>
      <c r="K46" s="10"/>
    </row>
    <row r="47" spans="1:11" s="12" customFormat="1" ht="30" customHeight="1">
      <c r="A47" s="748"/>
      <c r="B47" s="751"/>
      <c r="C47" s="752"/>
      <c r="D47" s="738"/>
      <c r="E47" s="290"/>
      <c r="F47" s="11"/>
      <c r="G47" s="738"/>
      <c r="H47" s="10"/>
      <c r="I47" s="10"/>
      <c r="J47" s="10"/>
      <c r="K47" s="10"/>
    </row>
    <row r="48" spans="1:11" s="12" customFormat="1" ht="30" customHeight="1">
      <c r="A48" s="748"/>
      <c r="B48" s="751"/>
      <c r="C48" s="752"/>
      <c r="D48" s="738"/>
      <c r="E48" s="290"/>
      <c r="F48" s="11"/>
      <c r="G48" s="738"/>
      <c r="H48" s="10"/>
      <c r="I48" s="10"/>
      <c r="J48" s="10"/>
      <c r="K48" s="10"/>
    </row>
    <row r="49" spans="1:11" s="12" customFormat="1" ht="30" customHeight="1">
      <c r="A49" s="748"/>
      <c r="B49" s="751"/>
      <c r="C49" s="752"/>
      <c r="D49" s="738"/>
      <c r="E49" s="290"/>
      <c r="F49" s="11"/>
      <c r="G49" s="738"/>
      <c r="H49" s="10"/>
      <c r="I49" s="10"/>
      <c r="J49" s="10"/>
      <c r="K49" s="10"/>
    </row>
    <row r="50" spans="1:11" s="12" customFormat="1" ht="30" customHeight="1">
      <c r="A50" s="748"/>
      <c r="B50" s="751"/>
      <c r="C50" s="752"/>
      <c r="D50" s="738"/>
      <c r="E50" s="290"/>
      <c r="F50" s="11"/>
      <c r="G50" s="738"/>
      <c r="H50" s="10"/>
      <c r="I50" s="10"/>
      <c r="J50" s="10"/>
      <c r="K50" s="10"/>
    </row>
    <row r="51" spans="1:11" s="12" customFormat="1" ht="30" customHeight="1">
      <c r="A51" s="748"/>
      <c r="B51" s="751"/>
      <c r="C51" s="752"/>
      <c r="D51" s="738"/>
      <c r="E51" s="290"/>
      <c r="F51" s="11"/>
      <c r="G51" s="738"/>
      <c r="H51" s="10"/>
      <c r="I51" s="10"/>
      <c r="J51" s="10"/>
      <c r="K51" s="10"/>
    </row>
    <row r="52" spans="1:11" s="12" customFormat="1" ht="30" customHeight="1">
      <c r="A52" s="748"/>
      <c r="B52" s="751"/>
      <c r="C52" s="752"/>
      <c r="D52" s="738"/>
      <c r="E52" s="290"/>
      <c r="F52" s="11"/>
      <c r="G52" s="738"/>
      <c r="H52" s="10"/>
      <c r="I52" s="10"/>
      <c r="J52" s="10"/>
      <c r="K52" s="10"/>
    </row>
    <row r="53" spans="1:11" s="12" customFormat="1" ht="30" customHeight="1">
      <c r="A53" s="748"/>
      <c r="B53" s="751"/>
      <c r="C53" s="752"/>
      <c r="D53" s="738"/>
      <c r="E53" s="290"/>
      <c r="F53" s="11"/>
      <c r="G53" s="738"/>
      <c r="H53" s="10"/>
      <c r="I53" s="10"/>
      <c r="J53" s="10"/>
      <c r="K53" s="10"/>
    </row>
    <row r="54" spans="1:11" s="12" customFormat="1" ht="30" customHeight="1">
      <c r="A54" s="748"/>
      <c r="B54" s="751"/>
      <c r="C54" s="752"/>
      <c r="D54" s="738"/>
      <c r="E54" s="290"/>
      <c r="F54" s="11"/>
      <c r="G54" s="738"/>
      <c r="H54" s="10"/>
      <c r="I54" s="10"/>
      <c r="J54" s="10"/>
      <c r="K54" s="10"/>
    </row>
    <row r="55" spans="1:11" s="12" customFormat="1" ht="30" customHeight="1">
      <c r="A55" s="748"/>
      <c r="B55" s="751"/>
      <c r="C55" s="752"/>
      <c r="D55" s="738"/>
      <c r="E55" s="290"/>
      <c r="F55" s="11"/>
      <c r="G55" s="738"/>
      <c r="H55" s="10"/>
      <c r="I55" s="10"/>
      <c r="J55" s="10"/>
      <c r="K55" s="10"/>
    </row>
    <row r="56" spans="1:11" s="12" customFormat="1" ht="30" customHeight="1">
      <c r="A56" s="748"/>
      <c r="B56" s="751"/>
      <c r="C56" s="752"/>
      <c r="D56" s="738"/>
      <c r="E56" s="290"/>
      <c r="F56" s="11"/>
      <c r="G56" s="738"/>
      <c r="H56" s="10"/>
      <c r="I56" s="10"/>
      <c r="J56" s="10"/>
      <c r="K56" s="10"/>
    </row>
    <row r="57" spans="1:11" s="12" customFormat="1" ht="30" customHeight="1">
      <c r="A57" s="748"/>
      <c r="B57" s="751"/>
      <c r="C57" s="752"/>
      <c r="D57" s="738"/>
      <c r="E57" s="290"/>
      <c r="F57" s="11"/>
      <c r="G57" s="738"/>
      <c r="H57" s="10"/>
      <c r="I57" s="10"/>
      <c r="J57" s="10"/>
      <c r="K57" s="10"/>
    </row>
    <row r="58" spans="1:11" s="12" customFormat="1" ht="30" customHeight="1">
      <c r="A58" s="748"/>
      <c r="B58" s="751"/>
      <c r="C58" s="752"/>
      <c r="D58" s="738"/>
      <c r="E58" s="290"/>
      <c r="F58" s="11"/>
      <c r="G58" s="738"/>
      <c r="H58" s="10"/>
      <c r="I58" s="10"/>
      <c r="J58" s="10"/>
      <c r="K58" s="10"/>
    </row>
    <row r="59" spans="1:11" s="12" customFormat="1" ht="30" customHeight="1">
      <c r="A59" s="748"/>
      <c r="B59" s="751"/>
      <c r="C59" s="752"/>
      <c r="D59" s="738"/>
      <c r="E59" s="290"/>
      <c r="F59" s="11"/>
      <c r="G59" s="738"/>
      <c r="H59" s="10"/>
      <c r="I59" s="10"/>
      <c r="J59" s="10"/>
      <c r="K59" s="10"/>
    </row>
    <row r="60" spans="1:11" s="12" customFormat="1" ht="30" customHeight="1">
      <c r="A60" s="748"/>
      <c r="B60" s="751"/>
      <c r="C60" s="752"/>
      <c r="D60" s="738"/>
      <c r="E60" s="290"/>
      <c r="F60" s="11"/>
      <c r="G60" s="738"/>
      <c r="H60" s="10"/>
      <c r="I60" s="10"/>
      <c r="J60" s="10"/>
      <c r="K60" s="10"/>
    </row>
    <row r="61" spans="1:11" s="12" customFormat="1" ht="30" customHeight="1">
      <c r="A61" s="748"/>
      <c r="B61" s="751"/>
      <c r="C61" s="752"/>
      <c r="D61" s="131"/>
      <c r="E61" s="290"/>
      <c r="F61" s="11"/>
      <c r="G61" s="738"/>
      <c r="H61" s="10"/>
      <c r="I61" s="10"/>
      <c r="J61" s="10"/>
      <c r="K61" s="10"/>
    </row>
    <row r="62" spans="1:11" s="12" customFormat="1" ht="30" customHeight="1">
      <c r="A62" s="748"/>
      <c r="B62" s="751"/>
      <c r="C62" s="752"/>
      <c r="D62" s="131"/>
      <c r="E62" s="290"/>
      <c r="F62" s="11"/>
      <c r="G62" s="738"/>
      <c r="H62" s="10"/>
      <c r="I62" s="10"/>
      <c r="J62" s="10"/>
      <c r="K62" s="10"/>
    </row>
    <row r="63" spans="1:11" s="12" customFormat="1" ht="30" customHeight="1">
      <c r="A63" s="748"/>
      <c r="B63" s="751"/>
      <c r="C63" s="752"/>
      <c r="D63" s="131"/>
      <c r="E63" s="290"/>
      <c r="F63" s="11"/>
      <c r="G63" s="738"/>
      <c r="H63" s="10"/>
      <c r="I63" s="10"/>
      <c r="J63" s="10"/>
      <c r="K63" s="10"/>
    </row>
    <row r="64" spans="1:11" s="12" customFormat="1" ht="30" customHeight="1">
      <c r="A64" s="748"/>
      <c r="B64" s="751"/>
      <c r="C64" s="752"/>
      <c r="D64" s="131"/>
      <c r="E64" s="290"/>
      <c r="F64" s="11"/>
      <c r="G64" s="738"/>
      <c r="H64" s="10"/>
      <c r="I64" s="10"/>
      <c r="J64" s="10"/>
      <c r="K64" s="10"/>
    </row>
    <row r="65" spans="1:11" s="12" customFormat="1" ht="30" customHeight="1">
      <c r="A65" s="748"/>
      <c r="B65" s="751"/>
      <c r="C65" s="752"/>
      <c r="D65" s="131"/>
      <c r="E65" s="290"/>
      <c r="F65" s="11"/>
      <c r="G65" s="738"/>
      <c r="H65" s="10"/>
      <c r="I65" s="10"/>
      <c r="J65" s="10"/>
      <c r="K65" s="10"/>
    </row>
    <row r="66" spans="1:11" s="12" customFormat="1" ht="30" customHeight="1">
      <c r="A66" s="748"/>
      <c r="B66" s="751"/>
      <c r="C66" s="752"/>
      <c r="D66" s="131"/>
      <c r="E66" s="290"/>
      <c r="F66" s="11"/>
      <c r="G66" s="738"/>
      <c r="H66" s="10"/>
      <c r="I66" s="10"/>
      <c r="J66" s="10"/>
      <c r="K66" s="10"/>
    </row>
    <row r="67" spans="1:11" s="12" customFormat="1" ht="30" customHeight="1">
      <c r="A67" s="748"/>
      <c r="B67" s="751"/>
      <c r="C67" s="752"/>
      <c r="D67" s="738"/>
      <c r="E67" s="290"/>
      <c r="F67" s="11"/>
      <c r="G67" s="738"/>
      <c r="H67" s="10"/>
      <c r="I67" s="10"/>
      <c r="J67" s="10"/>
      <c r="K67" s="10"/>
    </row>
    <row r="68" spans="1:11" s="12" customFormat="1" ht="30" customHeight="1">
      <c r="A68" s="753"/>
      <c r="B68" s="754"/>
      <c r="C68" s="755"/>
      <c r="D68" s="742"/>
      <c r="E68" s="737"/>
      <c r="F68" s="741"/>
      <c r="G68" s="742"/>
      <c r="H68" s="10"/>
      <c r="I68" s="10"/>
      <c r="J68" s="10"/>
      <c r="K68" s="10"/>
    </row>
    <row r="69" spans="1:11" s="12" customFormat="1" ht="30" customHeight="1">
      <c r="A69" s="748"/>
      <c r="B69" s="751"/>
      <c r="C69" s="752"/>
      <c r="D69" s="738"/>
      <c r="E69" s="290"/>
      <c r="F69" s="11"/>
      <c r="G69" s="738"/>
      <c r="H69" s="10"/>
      <c r="I69" s="10"/>
      <c r="J69" s="10"/>
      <c r="K69" s="10"/>
    </row>
    <row r="70" spans="1:11" s="12" customFormat="1" ht="30" customHeight="1">
      <c r="A70" s="748"/>
      <c r="B70" s="751"/>
      <c r="C70" s="752"/>
      <c r="D70" s="738"/>
      <c r="E70" s="290"/>
      <c r="F70" s="11"/>
      <c r="G70" s="738"/>
      <c r="H70" s="10"/>
      <c r="I70" s="10"/>
      <c r="J70" s="10"/>
      <c r="K70" s="10"/>
    </row>
    <row r="71" spans="1:11" s="12" customFormat="1" ht="30" customHeight="1">
      <c r="A71" s="748"/>
      <c r="B71" s="751"/>
      <c r="C71" s="752"/>
      <c r="D71" s="738"/>
      <c r="E71" s="290"/>
      <c r="F71" s="11"/>
      <c r="G71" s="738"/>
      <c r="H71" s="10"/>
      <c r="I71" s="10"/>
      <c r="J71" s="10"/>
      <c r="K71" s="10"/>
    </row>
    <row r="72" spans="1:11" s="12" customFormat="1" ht="30" customHeight="1">
      <c r="A72" s="748"/>
      <c r="B72" s="751"/>
      <c r="C72" s="752"/>
      <c r="D72" s="738"/>
      <c r="E72" s="290"/>
      <c r="F72" s="11"/>
      <c r="G72" s="738"/>
      <c r="H72" s="10"/>
      <c r="I72" s="10"/>
      <c r="J72" s="10"/>
      <c r="K72" s="10"/>
    </row>
    <row r="73" spans="1:11" s="12" customFormat="1" ht="30" customHeight="1">
      <c r="A73" s="748"/>
      <c r="B73" s="751"/>
      <c r="C73" s="752"/>
      <c r="D73" s="738"/>
      <c r="E73" s="290"/>
      <c r="F73" s="11"/>
      <c r="G73" s="738"/>
      <c r="H73" s="10"/>
      <c r="I73" s="10"/>
      <c r="J73" s="10"/>
      <c r="K73" s="10"/>
    </row>
    <row r="74" spans="1:11" s="12" customFormat="1" ht="30" customHeight="1">
      <c r="A74" s="748"/>
      <c r="B74" s="751"/>
      <c r="C74" s="752"/>
      <c r="D74" s="738"/>
      <c r="E74" s="290"/>
      <c r="F74" s="11"/>
      <c r="G74" s="738"/>
      <c r="H74" s="10"/>
      <c r="I74" s="10"/>
      <c r="J74" s="10"/>
      <c r="K74" s="10"/>
    </row>
    <row r="75" spans="1:11" s="12" customFormat="1" ht="30" customHeight="1">
      <c r="A75" s="748"/>
      <c r="B75" s="751"/>
      <c r="C75" s="752"/>
      <c r="D75" s="738"/>
      <c r="E75" s="290"/>
      <c r="F75" s="11"/>
      <c r="G75" s="738"/>
      <c r="H75" s="10"/>
      <c r="I75" s="10"/>
      <c r="J75" s="10"/>
      <c r="K75" s="10"/>
    </row>
    <row r="76" spans="1:11" s="12" customFormat="1" ht="30" customHeight="1">
      <c r="A76" s="748"/>
      <c r="B76" s="751"/>
      <c r="C76" s="752"/>
      <c r="D76" s="738"/>
      <c r="E76" s="290"/>
      <c r="F76" s="11"/>
      <c r="G76" s="738"/>
      <c r="H76" s="10"/>
      <c r="I76" s="10"/>
      <c r="J76" s="10"/>
      <c r="K76" s="10"/>
    </row>
    <row r="77" spans="1:11" s="12" customFormat="1" ht="24.75" customHeight="1">
      <c r="A77" s="748"/>
      <c r="B77" s="751"/>
      <c r="C77" s="752"/>
      <c r="D77" s="738"/>
      <c r="E77" s="290"/>
      <c r="F77" s="11"/>
      <c r="G77" s="738"/>
      <c r="H77" s="10"/>
      <c r="I77" s="10"/>
      <c r="J77" s="10"/>
      <c r="K77" s="10"/>
    </row>
    <row r="78" spans="1:11" s="12" customFormat="1" ht="30" customHeight="1">
      <c r="A78" s="748"/>
      <c r="B78" s="751"/>
      <c r="C78" s="752"/>
      <c r="D78" s="738"/>
      <c r="E78" s="290"/>
      <c r="F78" s="11"/>
      <c r="G78" s="738"/>
      <c r="H78" s="10"/>
      <c r="I78" s="10"/>
      <c r="J78" s="10"/>
      <c r="K78" s="10"/>
    </row>
    <row r="79" spans="1:11" s="12" customFormat="1" ht="30" customHeight="1">
      <c r="A79" s="748"/>
      <c r="B79" s="751"/>
      <c r="C79" s="752"/>
      <c r="D79" s="738"/>
      <c r="E79" s="290"/>
      <c r="F79" s="11"/>
      <c r="G79" s="738"/>
      <c r="H79" s="10"/>
      <c r="I79" s="10"/>
      <c r="J79" s="10"/>
      <c r="K79" s="10"/>
    </row>
    <row r="80" spans="1:11" s="12" customFormat="1" ht="30" customHeight="1">
      <c r="A80" s="748"/>
      <c r="B80" s="751"/>
      <c r="C80" s="752"/>
      <c r="D80" s="738"/>
      <c r="E80" s="290"/>
      <c r="F80" s="11"/>
      <c r="G80" s="738"/>
      <c r="H80" s="10"/>
      <c r="I80" s="10"/>
      <c r="J80" s="10"/>
      <c r="K80" s="10"/>
    </row>
    <row r="81" spans="1:11" s="12" customFormat="1" ht="30" customHeight="1">
      <c r="A81" s="748"/>
      <c r="B81" s="751"/>
      <c r="C81" s="752"/>
      <c r="D81" s="738"/>
      <c r="E81" s="290"/>
      <c r="F81" s="11"/>
      <c r="G81" s="738"/>
      <c r="H81" s="10"/>
      <c r="I81" s="10"/>
      <c r="J81" s="10"/>
      <c r="K81" s="10"/>
    </row>
    <row r="82" spans="1:11" s="12" customFormat="1" ht="30" customHeight="1">
      <c r="A82" s="748"/>
      <c r="B82" s="751"/>
      <c r="C82" s="752"/>
      <c r="D82" s="738"/>
      <c r="E82" s="290"/>
      <c r="F82" s="11"/>
      <c r="G82" s="738"/>
      <c r="H82" s="10"/>
      <c r="I82" s="10"/>
      <c r="J82" s="10"/>
      <c r="K82" s="10"/>
    </row>
    <row r="83" spans="1:11" s="12" customFormat="1" ht="30" customHeight="1">
      <c r="A83" s="748"/>
      <c r="B83" s="751"/>
      <c r="C83" s="752"/>
      <c r="D83" s="738"/>
      <c r="E83" s="290"/>
      <c r="F83" s="11"/>
      <c r="G83" s="738"/>
      <c r="H83" s="10"/>
      <c r="I83" s="10"/>
      <c r="J83" s="10"/>
      <c r="K83" s="10"/>
    </row>
    <row r="84" spans="1:11" s="12" customFormat="1" ht="30" customHeight="1">
      <c r="A84" s="748"/>
      <c r="B84" s="751"/>
      <c r="C84" s="752"/>
      <c r="D84" s="738"/>
      <c r="E84" s="290"/>
      <c r="F84" s="11"/>
      <c r="G84" s="738"/>
      <c r="H84" s="10"/>
      <c r="I84" s="10"/>
      <c r="J84" s="10"/>
      <c r="K84" s="10"/>
    </row>
    <row r="85" spans="1:11" s="12" customFormat="1" ht="30" customHeight="1">
      <c r="A85" s="748"/>
      <c r="B85" s="751"/>
      <c r="C85" s="752"/>
      <c r="D85" s="738"/>
      <c r="E85" s="290"/>
      <c r="F85" s="11"/>
      <c r="G85" s="738"/>
      <c r="H85" s="10"/>
      <c r="I85" s="10"/>
      <c r="J85" s="10"/>
      <c r="K85" s="10"/>
    </row>
    <row r="86" spans="1:11" s="12" customFormat="1" ht="30" customHeight="1">
      <c r="A86" s="748"/>
      <c r="B86" s="751"/>
      <c r="C86" s="752"/>
      <c r="D86" s="738"/>
      <c r="E86" s="290"/>
      <c r="F86" s="11"/>
      <c r="G86" s="738"/>
      <c r="H86" s="10"/>
      <c r="I86" s="10"/>
      <c r="J86" s="10"/>
      <c r="K86" s="10"/>
    </row>
    <row r="87" spans="1:11" s="12" customFormat="1" ht="30" customHeight="1">
      <c r="A87" s="748"/>
      <c r="B87" s="751"/>
      <c r="C87" s="752"/>
      <c r="D87" s="131"/>
      <c r="E87" s="290"/>
      <c r="F87" s="11"/>
      <c r="G87" s="738"/>
      <c r="H87" s="10"/>
      <c r="I87" s="10"/>
      <c r="J87" s="10"/>
      <c r="K87" s="10"/>
    </row>
    <row r="88" spans="1:11" s="12" customFormat="1" ht="30" customHeight="1">
      <c r="A88" s="748"/>
      <c r="B88" s="751"/>
      <c r="C88" s="752"/>
      <c r="D88" s="131"/>
      <c r="E88" s="290"/>
      <c r="F88" s="11"/>
      <c r="G88" s="738"/>
      <c r="H88" s="10"/>
      <c r="I88" s="10"/>
      <c r="J88" s="10"/>
      <c r="K88" s="10"/>
    </row>
    <row r="89" spans="1:11" s="12" customFormat="1" ht="30" customHeight="1">
      <c r="A89" s="748"/>
      <c r="B89" s="751"/>
      <c r="C89" s="752"/>
      <c r="D89" s="131"/>
      <c r="E89" s="290"/>
      <c r="F89" s="11"/>
      <c r="G89" s="738"/>
      <c r="H89" s="10"/>
      <c r="I89" s="10"/>
      <c r="J89" s="10"/>
      <c r="K89" s="10"/>
    </row>
    <row r="90" spans="1:11" s="12" customFormat="1" ht="30" customHeight="1">
      <c r="A90" s="748"/>
      <c r="B90" s="751"/>
      <c r="C90" s="752"/>
      <c r="D90" s="131"/>
      <c r="E90" s="290"/>
      <c r="F90" s="11"/>
      <c r="G90" s="738"/>
      <c r="H90" s="10"/>
      <c r="I90" s="10"/>
      <c r="J90" s="10"/>
      <c r="K90" s="10"/>
    </row>
    <row r="91" spans="1:11" s="12" customFormat="1" ht="30" customHeight="1">
      <c r="A91" s="748"/>
      <c r="B91" s="751"/>
      <c r="C91" s="752"/>
      <c r="D91" s="131"/>
      <c r="E91" s="290"/>
      <c r="F91" s="11"/>
      <c r="G91" s="738"/>
      <c r="H91" s="10"/>
      <c r="I91" s="10"/>
      <c r="J91" s="10"/>
      <c r="K91" s="10"/>
    </row>
    <row r="92" spans="1:11" s="12" customFormat="1" ht="30" customHeight="1">
      <c r="A92" s="748"/>
      <c r="B92" s="751"/>
      <c r="C92" s="752"/>
      <c r="D92" s="131"/>
      <c r="E92" s="290"/>
      <c r="F92" s="11"/>
      <c r="G92" s="738"/>
      <c r="H92" s="10"/>
      <c r="I92" s="10"/>
      <c r="J92" s="10"/>
      <c r="K92" s="10"/>
    </row>
    <row r="93" spans="1:11" s="12" customFormat="1" ht="30" customHeight="1">
      <c r="A93" s="748"/>
      <c r="B93" s="751"/>
      <c r="C93" s="752"/>
      <c r="D93" s="131"/>
      <c r="E93" s="290"/>
      <c r="F93" s="11"/>
      <c r="G93" s="738"/>
      <c r="H93" s="10"/>
      <c r="I93" s="10"/>
      <c r="J93" s="10"/>
      <c r="K93" s="10"/>
    </row>
    <row r="94" spans="1:11" s="12" customFormat="1" ht="30" customHeight="1">
      <c r="A94" s="748"/>
      <c r="B94" s="751"/>
      <c r="C94" s="752"/>
      <c r="D94" s="131"/>
      <c r="E94" s="290"/>
      <c r="F94" s="11"/>
      <c r="G94" s="738"/>
      <c r="H94" s="10"/>
      <c r="I94" s="10"/>
      <c r="J94" s="10"/>
      <c r="K94" s="10"/>
    </row>
    <row r="95" spans="1:11" s="12" customFormat="1" ht="30" customHeight="1">
      <c r="A95" s="748"/>
      <c r="B95" s="751"/>
      <c r="C95" s="752"/>
      <c r="D95" s="131"/>
      <c r="E95" s="290"/>
      <c r="F95" s="11"/>
      <c r="G95" s="738"/>
      <c r="H95" s="10"/>
      <c r="I95" s="10"/>
      <c r="J95" s="10"/>
      <c r="K95" s="10"/>
    </row>
    <row r="96" spans="1:11" s="12" customFormat="1" ht="30" customHeight="1">
      <c r="A96" s="748"/>
      <c r="B96" s="751"/>
      <c r="C96" s="752"/>
      <c r="D96" s="738"/>
      <c r="E96" s="290"/>
      <c r="F96" s="11"/>
      <c r="G96" s="738"/>
      <c r="H96" s="10"/>
      <c r="I96" s="10"/>
      <c r="J96" s="10"/>
      <c r="K96" s="10"/>
    </row>
    <row r="97" spans="1:11" s="12" customFormat="1" ht="30" customHeight="1">
      <c r="A97" s="753"/>
      <c r="B97" s="754"/>
      <c r="C97" s="755"/>
      <c r="D97" s="742"/>
      <c r="E97" s="737"/>
      <c r="F97" s="741"/>
      <c r="G97" s="742"/>
      <c r="H97" s="10"/>
      <c r="I97" s="10"/>
      <c r="J97" s="10"/>
      <c r="K97" s="10"/>
    </row>
    <row r="98" spans="1:11" s="12" customFormat="1" ht="30" customHeight="1">
      <c r="A98" s="748"/>
      <c r="B98" s="751"/>
      <c r="C98" s="752"/>
      <c r="D98" s="738"/>
      <c r="E98" s="290"/>
      <c r="F98" s="11"/>
      <c r="G98" s="738"/>
      <c r="H98" s="10"/>
      <c r="I98" s="10"/>
      <c r="J98" s="10"/>
      <c r="K98" s="10"/>
    </row>
    <row r="99" spans="1:11" s="12" customFormat="1" ht="30" customHeight="1">
      <c r="A99" s="748"/>
      <c r="B99" s="751"/>
      <c r="C99" s="752"/>
      <c r="D99" s="738"/>
      <c r="E99" s="290"/>
      <c r="F99" s="11"/>
      <c r="G99" s="738"/>
      <c r="H99" s="10"/>
      <c r="I99" s="10"/>
      <c r="J99" s="10"/>
      <c r="K99" s="10"/>
    </row>
    <row r="100" spans="1:11" s="12" customFormat="1" ht="30" customHeight="1">
      <c r="A100" s="748"/>
      <c r="B100" s="751"/>
      <c r="C100" s="752"/>
      <c r="D100" s="738"/>
      <c r="E100" s="290"/>
      <c r="F100" s="11"/>
      <c r="G100" s="738"/>
      <c r="H100" s="10"/>
      <c r="I100" s="10"/>
      <c r="J100" s="10"/>
      <c r="K100" s="10"/>
    </row>
    <row r="101" spans="1:11" s="12" customFormat="1" ht="30" customHeight="1">
      <c r="A101" s="748"/>
      <c r="B101" s="751"/>
      <c r="C101" s="752"/>
      <c r="D101" s="738"/>
      <c r="E101" s="290"/>
      <c r="F101" s="11"/>
      <c r="G101" s="738"/>
      <c r="H101" s="10"/>
      <c r="I101" s="10"/>
      <c r="J101" s="10"/>
      <c r="K101" s="10"/>
    </row>
    <row r="102" spans="1:11" s="12" customFormat="1" ht="30" customHeight="1">
      <c r="A102" s="748"/>
      <c r="B102" s="751"/>
      <c r="C102" s="752"/>
      <c r="D102" s="738"/>
      <c r="E102" s="290"/>
      <c r="F102" s="11"/>
      <c r="G102" s="738"/>
      <c r="H102" s="10"/>
      <c r="I102" s="10"/>
      <c r="J102" s="10"/>
      <c r="K102" s="10"/>
    </row>
    <row r="103" spans="1:11" s="12" customFormat="1" ht="30" customHeight="1">
      <c r="A103" s="748"/>
      <c r="B103" s="751"/>
      <c r="C103" s="752"/>
      <c r="D103" s="738"/>
      <c r="E103" s="290"/>
      <c r="F103" s="11"/>
      <c r="G103" s="738"/>
      <c r="H103" s="10"/>
      <c r="I103" s="10"/>
      <c r="J103" s="10"/>
      <c r="K103" s="10"/>
    </row>
    <row r="104" spans="1:11" s="12" customFormat="1" ht="30" customHeight="1">
      <c r="A104" s="748"/>
      <c r="B104" s="751"/>
      <c r="C104" s="752"/>
      <c r="D104" s="738"/>
      <c r="E104" s="290"/>
      <c r="F104" s="11"/>
      <c r="G104" s="738"/>
      <c r="H104" s="10"/>
      <c r="I104" s="10"/>
      <c r="J104" s="10"/>
      <c r="K104" s="10"/>
    </row>
    <row r="105" spans="1:11" s="12" customFormat="1" ht="30" customHeight="1">
      <c r="A105" s="748"/>
      <c r="B105" s="751"/>
      <c r="C105" s="752"/>
      <c r="D105" s="131"/>
      <c r="E105" s="290"/>
      <c r="F105" s="11"/>
      <c r="G105" s="738"/>
      <c r="H105" s="10"/>
      <c r="I105" s="10"/>
      <c r="J105" s="10"/>
      <c r="K105" s="10"/>
    </row>
    <row r="106" spans="1:11" s="12" customFormat="1" ht="30" customHeight="1">
      <c r="A106" s="748"/>
      <c r="B106" s="751"/>
      <c r="C106" s="752"/>
      <c r="D106" s="131"/>
      <c r="E106" s="290"/>
      <c r="F106" s="11"/>
      <c r="G106" s="738"/>
      <c r="H106" s="10"/>
      <c r="I106" s="10"/>
      <c r="J106" s="10"/>
      <c r="K106" s="10"/>
    </row>
    <row r="107" spans="1:11" s="12" customFormat="1" ht="30" customHeight="1">
      <c r="A107" s="748"/>
      <c r="B107" s="751"/>
      <c r="C107" s="752"/>
      <c r="D107" s="738"/>
      <c r="E107" s="290"/>
      <c r="F107" s="11"/>
      <c r="G107" s="738"/>
      <c r="H107" s="10"/>
      <c r="I107" s="10"/>
      <c r="J107" s="10"/>
      <c r="K107" s="10"/>
    </row>
    <row r="108" spans="1:11" s="12" customFormat="1" ht="30" customHeight="1">
      <c r="A108" s="753"/>
      <c r="B108" s="754"/>
      <c r="C108" s="755"/>
      <c r="D108" s="742"/>
      <c r="E108" s="737"/>
      <c r="F108" s="741"/>
      <c r="G108" s="742"/>
      <c r="H108" s="10"/>
      <c r="I108" s="10"/>
      <c r="J108" s="10"/>
      <c r="K108" s="10"/>
    </row>
    <row r="109" spans="1:11" s="12" customFormat="1" ht="30" customHeight="1">
      <c r="A109" s="756"/>
      <c r="B109" s="751"/>
      <c r="C109" s="752"/>
      <c r="D109" s="738"/>
      <c r="E109" s="290"/>
      <c r="F109" s="11"/>
      <c r="G109" s="738"/>
      <c r="H109" s="10"/>
      <c r="I109" s="10"/>
      <c r="J109" s="10"/>
      <c r="K109" s="10"/>
    </row>
    <row r="110" spans="1:11" s="12" customFormat="1" ht="30" customHeight="1">
      <c r="A110" s="748"/>
      <c r="B110" s="751"/>
      <c r="C110" s="752"/>
      <c r="D110" s="738"/>
      <c r="E110" s="290"/>
      <c r="F110" s="11"/>
      <c r="G110" s="738"/>
      <c r="H110" s="10"/>
      <c r="I110" s="10"/>
      <c r="J110" s="10"/>
      <c r="K110" s="10"/>
    </row>
    <row r="111" spans="1:11" s="12" customFormat="1" ht="30" customHeight="1">
      <c r="A111" s="748"/>
      <c r="B111" s="751"/>
      <c r="C111" s="752"/>
      <c r="D111" s="738"/>
      <c r="E111" s="290"/>
      <c r="F111" s="11"/>
      <c r="G111" s="738"/>
      <c r="H111" s="10"/>
      <c r="I111" s="10"/>
      <c r="J111" s="10"/>
      <c r="K111" s="10"/>
    </row>
    <row r="112" spans="1:11" s="12" customFormat="1" ht="30" customHeight="1">
      <c r="A112" s="748"/>
      <c r="B112" s="751"/>
      <c r="C112" s="752"/>
      <c r="D112" s="738"/>
      <c r="E112" s="290"/>
      <c r="F112" s="11"/>
      <c r="G112" s="738"/>
      <c r="H112" s="10"/>
      <c r="I112" s="10"/>
      <c r="J112" s="10"/>
      <c r="K112" s="10"/>
    </row>
    <row r="113" spans="1:11" s="12" customFormat="1" ht="30" customHeight="1">
      <c r="A113" s="748"/>
      <c r="B113" s="751"/>
      <c r="C113" s="752"/>
      <c r="D113" s="738"/>
      <c r="E113" s="290"/>
      <c r="F113" s="11"/>
      <c r="G113" s="738"/>
      <c r="H113" s="10"/>
      <c r="I113" s="10"/>
      <c r="J113" s="10"/>
      <c r="K113" s="10"/>
    </row>
    <row r="114" spans="1:11" s="12" customFormat="1" ht="30" customHeight="1">
      <c r="A114" s="748"/>
      <c r="B114" s="751"/>
      <c r="C114" s="752"/>
      <c r="D114" s="738"/>
      <c r="E114" s="290"/>
      <c r="F114" s="11"/>
      <c r="G114" s="738"/>
      <c r="H114" s="10"/>
      <c r="I114" s="10"/>
      <c r="J114" s="10"/>
      <c r="K114" s="10"/>
    </row>
    <row r="115" spans="1:11" s="12" customFormat="1" ht="30" customHeight="1">
      <c r="A115" s="748"/>
      <c r="B115" s="751"/>
      <c r="C115" s="752"/>
      <c r="D115" s="131"/>
      <c r="E115" s="290"/>
      <c r="F115" s="11"/>
      <c r="G115" s="738"/>
      <c r="H115" s="10"/>
      <c r="I115" s="10"/>
      <c r="J115" s="10"/>
      <c r="K115" s="10"/>
    </row>
    <row r="116" spans="1:11" s="12" customFormat="1" ht="30" customHeight="1">
      <c r="A116" s="748"/>
      <c r="B116" s="751"/>
      <c r="C116" s="752"/>
      <c r="D116" s="738"/>
      <c r="E116" s="290"/>
      <c r="F116" s="11"/>
      <c r="G116" s="738"/>
      <c r="H116" s="10"/>
      <c r="I116" s="10"/>
      <c r="J116" s="10"/>
      <c r="K116" s="10"/>
    </row>
    <row r="117" spans="1:11" s="12" customFormat="1" ht="30" customHeight="1">
      <c r="A117" s="753"/>
      <c r="B117" s="754"/>
      <c r="C117" s="755"/>
      <c r="D117" s="742"/>
      <c r="E117" s="737"/>
      <c r="F117" s="741"/>
      <c r="G117" s="742"/>
      <c r="H117" s="10"/>
      <c r="I117" s="10"/>
      <c r="J117" s="10"/>
      <c r="K117" s="10"/>
    </row>
    <row r="118" spans="1:11" s="12" customFormat="1" ht="30" customHeight="1">
      <c r="A118" s="756"/>
      <c r="B118" s="751"/>
      <c r="C118" s="752"/>
      <c r="D118" s="738"/>
      <c r="E118" s="290"/>
      <c r="F118" s="11"/>
      <c r="G118" s="738"/>
      <c r="H118" s="10"/>
      <c r="I118" s="10"/>
      <c r="J118" s="10"/>
      <c r="K118" s="10"/>
    </row>
    <row r="119" spans="1:11" s="12" customFormat="1" ht="30" customHeight="1">
      <c r="A119" s="756"/>
      <c r="B119" s="751"/>
      <c r="C119" s="752"/>
      <c r="D119" s="738"/>
      <c r="E119" s="290"/>
      <c r="F119" s="11"/>
      <c r="G119" s="738"/>
      <c r="H119" s="10"/>
      <c r="I119" s="10"/>
      <c r="J119" s="10"/>
      <c r="K119" s="10"/>
    </row>
    <row r="120" spans="1:11" s="12" customFormat="1" ht="30" customHeight="1">
      <c r="A120" s="756"/>
      <c r="B120" s="751"/>
      <c r="C120" s="752"/>
      <c r="D120" s="738"/>
      <c r="E120" s="290"/>
      <c r="F120" s="11"/>
      <c r="G120" s="738"/>
      <c r="H120" s="10"/>
      <c r="I120" s="10"/>
      <c r="J120" s="10"/>
      <c r="K120" s="10"/>
    </row>
    <row r="121" spans="1:11" s="12" customFormat="1" ht="30" customHeight="1">
      <c r="A121" s="756"/>
      <c r="B121" s="751"/>
      <c r="C121" s="752"/>
      <c r="D121" s="738"/>
      <c r="E121" s="290"/>
      <c r="F121" s="11"/>
      <c r="G121" s="738"/>
      <c r="H121" s="10"/>
      <c r="I121" s="10"/>
      <c r="J121" s="10"/>
      <c r="K121" s="10"/>
    </row>
    <row r="122" spans="1:11" s="12" customFormat="1" ht="30" customHeight="1">
      <c r="A122" s="756"/>
      <c r="B122" s="751"/>
      <c r="C122" s="752"/>
      <c r="D122" s="738"/>
      <c r="E122" s="290"/>
      <c r="F122" s="11"/>
      <c r="G122" s="738"/>
      <c r="H122" s="10"/>
      <c r="I122" s="10"/>
      <c r="J122" s="10"/>
      <c r="K122" s="10"/>
    </row>
    <row r="123" spans="1:11" s="12" customFormat="1" ht="30" customHeight="1">
      <c r="A123" s="756"/>
      <c r="B123" s="751"/>
      <c r="C123" s="752"/>
      <c r="D123" s="738"/>
      <c r="E123" s="290"/>
      <c r="F123" s="11"/>
      <c r="G123" s="738"/>
      <c r="H123" s="10"/>
      <c r="I123" s="10"/>
      <c r="J123" s="10"/>
      <c r="K123" s="10"/>
    </row>
    <row r="124" spans="1:11" s="12" customFormat="1" ht="30" customHeight="1">
      <c r="A124" s="756"/>
      <c r="B124" s="751"/>
      <c r="C124" s="752"/>
      <c r="D124" s="738"/>
      <c r="E124" s="290"/>
      <c r="F124" s="11"/>
      <c r="G124" s="738"/>
      <c r="H124" s="10"/>
      <c r="I124" s="10"/>
      <c r="J124" s="10"/>
      <c r="K124" s="10"/>
    </row>
    <row r="125" spans="1:11" s="12" customFormat="1" ht="30" customHeight="1">
      <c r="A125" s="756"/>
      <c r="B125" s="751"/>
      <c r="C125" s="752"/>
      <c r="D125" s="738"/>
      <c r="E125" s="290"/>
      <c r="F125" s="11"/>
      <c r="G125" s="738"/>
      <c r="H125" s="10"/>
      <c r="I125" s="10"/>
      <c r="J125" s="10"/>
      <c r="K125" s="10"/>
    </row>
    <row r="126" spans="1:11" s="12" customFormat="1" ht="30" customHeight="1">
      <c r="A126" s="756"/>
      <c r="B126" s="751"/>
      <c r="C126" s="752"/>
      <c r="D126" s="738"/>
      <c r="E126" s="290"/>
      <c r="F126" s="11"/>
      <c r="G126" s="738"/>
      <c r="H126" s="10"/>
      <c r="I126" s="10"/>
      <c r="J126" s="10"/>
      <c r="K126" s="10"/>
    </row>
    <row r="127" spans="1:11" s="12" customFormat="1" ht="30" customHeight="1">
      <c r="A127" s="756"/>
      <c r="B127" s="751"/>
      <c r="C127" s="752"/>
      <c r="D127" s="738"/>
      <c r="E127" s="290"/>
      <c r="F127" s="11"/>
      <c r="G127" s="738"/>
      <c r="H127" s="10"/>
      <c r="I127" s="10"/>
      <c r="J127" s="10"/>
      <c r="K127" s="10"/>
    </row>
    <row r="128" spans="1:11" s="12" customFormat="1" ht="30" customHeight="1">
      <c r="A128" s="756"/>
      <c r="B128" s="751"/>
      <c r="C128" s="752"/>
      <c r="D128" s="738"/>
      <c r="E128" s="290"/>
      <c r="F128" s="11"/>
      <c r="G128" s="738"/>
      <c r="H128" s="10"/>
      <c r="I128" s="10"/>
      <c r="J128" s="10"/>
      <c r="K128" s="10"/>
    </row>
    <row r="129" spans="1:11" s="12" customFormat="1" ht="30" customHeight="1">
      <c r="A129" s="756"/>
      <c r="B129" s="751"/>
      <c r="C129" s="752"/>
      <c r="D129" s="738"/>
      <c r="E129" s="290"/>
      <c r="F129" s="11"/>
      <c r="G129" s="738"/>
      <c r="H129" s="10"/>
      <c r="I129" s="10"/>
      <c r="J129" s="10"/>
      <c r="K129" s="10"/>
    </row>
    <row r="130" spans="1:11" s="12" customFormat="1" ht="30" customHeight="1">
      <c r="A130" s="756"/>
      <c r="B130" s="751"/>
      <c r="C130" s="752"/>
      <c r="D130" s="738"/>
      <c r="E130" s="290"/>
      <c r="F130" s="11"/>
      <c r="G130" s="738"/>
      <c r="H130" s="10"/>
      <c r="I130" s="10"/>
      <c r="J130" s="10"/>
      <c r="K130" s="10"/>
    </row>
    <row r="131" spans="1:11" s="12" customFormat="1" ht="30" customHeight="1">
      <c r="A131" s="756"/>
      <c r="B131" s="751"/>
      <c r="C131" s="752"/>
      <c r="D131" s="738"/>
      <c r="E131" s="290"/>
      <c r="F131" s="11"/>
      <c r="G131" s="738"/>
      <c r="H131" s="10"/>
      <c r="I131" s="10"/>
      <c r="J131" s="10"/>
      <c r="K131" s="10"/>
    </row>
    <row r="132" spans="1:11" s="12" customFormat="1" ht="30" customHeight="1">
      <c r="A132" s="756"/>
      <c r="B132" s="751"/>
      <c r="C132" s="752"/>
      <c r="D132" s="738"/>
      <c r="E132" s="290"/>
      <c r="F132" s="11"/>
      <c r="G132" s="738"/>
      <c r="H132" s="10"/>
      <c r="I132" s="10"/>
      <c r="J132" s="10"/>
      <c r="K132" s="10"/>
    </row>
    <row r="133" spans="1:11" s="12" customFormat="1" ht="30" customHeight="1">
      <c r="A133" s="756"/>
      <c r="B133" s="751"/>
      <c r="C133" s="752"/>
      <c r="D133" s="131"/>
      <c r="E133" s="290"/>
      <c r="F133" s="11"/>
      <c r="G133" s="738"/>
      <c r="H133" s="10"/>
      <c r="I133" s="10"/>
      <c r="J133" s="10"/>
      <c r="K133" s="10"/>
    </row>
    <row r="134" spans="1:11" s="12" customFormat="1" ht="30" customHeight="1">
      <c r="A134" s="756"/>
      <c r="B134" s="751"/>
      <c r="C134" s="752"/>
      <c r="D134" s="131"/>
      <c r="E134" s="290"/>
      <c r="F134" s="11"/>
      <c r="G134" s="738"/>
      <c r="H134" s="10"/>
      <c r="I134" s="10"/>
      <c r="J134" s="10"/>
      <c r="K134" s="10"/>
    </row>
    <row r="135" spans="1:11" s="12" customFormat="1" ht="30" customHeight="1">
      <c r="A135" s="756"/>
      <c r="B135" s="751"/>
      <c r="C135" s="752"/>
      <c r="D135" s="131"/>
      <c r="E135" s="290"/>
      <c r="F135" s="11"/>
      <c r="G135" s="738"/>
      <c r="H135" s="10"/>
      <c r="I135" s="10"/>
      <c r="J135" s="10"/>
      <c r="K135" s="10"/>
    </row>
    <row r="136" spans="1:11" s="12" customFormat="1" ht="30" customHeight="1">
      <c r="A136" s="756"/>
      <c r="B136" s="751"/>
      <c r="C136" s="752"/>
      <c r="D136" s="131"/>
      <c r="E136" s="290"/>
      <c r="F136" s="11"/>
      <c r="G136" s="738"/>
      <c r="H136" s="10"/>
      <c r="I136" s="10"/>
      <c r="J136" s="10"/>
      <c r="K136" s="10"/>
    </row>
    <row r="137" spans="1:11" s="12" customFormat="1" ht="30" customHeight="1">
      <c r="A137" s="756"/>
      <c r="B137" s="751"/>
      <c r="C137" s="752"/>
      <c r="D137" s="131"/>
      <c r="E137" s="290"/>
      <c r="F137" s="11"/>
      <c r="G137" s="738"/>
      <c r="H137" s="10"/>
      <c r="I137" s="10"/>
      <c r="J137" s="10"/>
      <c r="K137" s="10"/>
    </row>
    <row r="138" spans="1:11" s="12" customFormat="1" ht="30" customHeight="1">
      <c r="A138" s="756"/>
      <c r="B138" s="751"/>
      <c r="C138" s="752"/>
      <c r="D138" s="131"/>
      <c r="E138" s="290"/>
      <c r="F138" s="11"/>
      <c r="G138" s="738"/>
      <c r="H138" s="10"/>
      <c r="I138" s="10"/>
      <c r="J138" s="10"/>
      <c r="K138" s="10"/>
    </row>
    <row r="139" spans="1:11" s="12" customFormat="1" ht="30" customHeight="1">
      <c r="A139" s="756"/>
      <c r="B139" s="751"/>
      <c r="C139" s="752"/>
      <c r="D139" s="131"/>
      <c r="E139" s="290"/>
      <c r="F139" s="11"/>
      <c r="G139" s="738"/>
      <c r="H139" s="10"/>
      <c r="I139" s="10"/>
      <c r="J139" s="10"/>
      <c r="K139" s="10"/>
    </row>
    <row r="140" spans="1:11" s="12" customFormat="1" ht="30" customHeight="1">
      <c r="A140" s="756"/>
      <c r="B140" s="751"/>
      <c r="C140" s="752"/>
      <c r="D140" s="131"/>
      <c r="E140" s="290"/>
      <c r="F140" s="11"/>
      <c r="G140" s="738"/>
      <c r="H140" s="10"/>
      <c r="I140" s="10"/>
      <c r="J140" s="10"/>
      <c r="K140" s="10"/>
    </row>
    <row r="141" spans="1:11" s="12" customFormat="1" ht="30" customHeight="1">
      <c r="A141" s="748"/>
      <c r="B141" s="751"/>
      <c r="C141" s="752"/>
      <c r="D141" s="738"/>
      <c r="E141" s="290"/>
      <c r="F141" s="11"/>
      <c r="G141" s="738"/>
      <c r="H141" s="10"/>
      <c r="I141" s="10"/>
      <c r="J141" s="10"/>
      <c r="K141" s="10"/>
    </row>
    <row r="142" spans="1:11" s="12" customFormat="1" ht="30" customHeight="1">
      <c r="A142" s="748"/>
      <c r="B142" s="754"/>
      <c r="C142" s="755"/>
      <c r="D142" s="742"/>
      <c r="E142" s="737"/>
      <c r="F142" s="741"/>
      <c r="G142" s="742"/>
      <c r="H142" s="10"/>
      <c r="I142" s="10"/>
      <c r="J142" s="10"/>
      <c r="K142" s="10"/>
    </row>
    <row r="143" spans="1:11" s="12" customFormat="1" ht="30" customHeight="1">
      <c r="A143" s="748"/>
      <c r="B143" s="751"/>
      <c r="C143" s="752"/>
      <c r="D143" s="131"/>
      <c r="E143" s="290"/>
      <c r="F143" s="11"/>
      <c r="G143" s="738"/>
      <c r="H143" s="10"/>
      <c r="I143" s="10"/>
      <c r="J143" s="10"/>
      <c r="K143" s="10"/>
    </row>
    <row r="144" spans="1:11" s="12" customFormat="1" ht="30" customHeight="1">
      <c r="A144" s="748"/>
      <c r="B144" s="751"/>
      <c r="C144" s="752"/>
      <c r="D144" s="738"/>
      <c r="E144" s="290"/>
      <c r="F144" s="11"/>
      <c r="G144" s="738"/>
      <c r="H144" s="10"/>
      <c r="I144" s="10"/>
      <c r="J144" s="10"/>
      <c r="K144" s="10"/>
    </row>
    <row r="145" spans="1:11" s="12" customFormat="1" ht="30" customHeight="1">
      <c r="A145" s="753"/>
      <c r="B145" s="754"/>
      <c r="C145" s="755"/>
      <c r="D145" s="742"/>
      <c r="E145" s="737"/>
      <c r="F145" s="741"/>
      <c r="G145" s="742"/>
      <c r="H145" s="10"/>
      <c r="I145" s="10"/>
      <c r="J145" s="10"/>
      <c r="K145" s="10"/>
    </row>
    <row r="146" spans="1:11" s="12" customFormat="1" ht="30" customHeight="1">
      <c r="A146" s="756"/>
      <c r="B146" s="751"/>
      <c r="C146" s="752"/>
      <c r="D146" s="738"/>
      <c r="E146" s="290"/>
      <c r="F146" s="11"/>
      <c r="G146" s="757"/>
      <c r="H146" s="10"/>
      <c r="I146" s="10"/>
      <c r="J146" s="10"/>
      <c r="K146" s="10"/>
    </row>
    <row r="147" spans="1:11" s="12" customFormat="1" ht="30" customHeight="1">
      <c r="A147" s="756"/>
      <c r="B147" s="751"/>
      <c r="C147" s="752"/>
      <c r="D147" s="738"/>
      <c r="E147" s="290"/>
      <c r="F147" s="11"/>
      <c r="G147" s="738"/>
      <c r="H147" s="10"/>
      <c r="I147" s="10"/>
      <c r="J147" s="10"/>
      <c r="K147" s="10"/>
    </row>
    <row r="148" spans="1:11" s="12" customFormat="1" ht="30" customHeight="1">
      <c r="A148" s="756"/>
      <c r="B148" s="751"/>
      <c r="C148" s="752"/>
      <c r="D148" s="738"/>
      <c r="E148" s="290"/>
      <c r="F148" s="11"/>
      <c r="G148" s="738"/>
      <c r="H148" s="10"/>
      <c r="I148" s="10"/>
      <c r="J148" s="10"/>
      <c r="K148" s="10"/>
    </row>
    <row r="149" spans="1:11" s="12" customFormat="1" ht="30" customHeight="1">
      <c r="A149" s="756"/>
      <c r="B149" s="751"/>
      <c r="C149" s="752"/>
      <c r="D149" s="738"/>
      <c r="E149" s="290"/>
      <c r="F149" s="11"/>
      <c r="G149" s="738"/>
      <c r="H149" s="10"/>
      <c r="I149" s="10"/>
      <c r="J149" s="10"/>
      <c r="K149" s="10"/>
    </row>
    <row r="150" spans="1:11" s="12" customFormat="1" ht="30" customHeight="1">
      <c r="A150" s="756"/>
      <c r="B150" s="751"/>
      <c r="C150" s="752"/>
      <c r="D150" s="738"/>
      <c r="E150" s="290"/>
      <c r="F150" s="11"/>
      <c r="G150" s="738"/>
      <c r="H150" s="10"/>
      <c r="I150" s="10"/>
      <c r="J150" s="10"/>
      <c r="K150" s="10"/>
    </row>
    <row r="151" spans="1:11" s="12" customFormat="1" ht="30" customHeight="1">
      <c r="A151" s="756"/>
      <c r="B151" s="751"/>
      <c r="C151" s="752"/>
      <c r="D151" s="738"/>
      <c r="E151" s="290"/>
      <c r="F151" s="11"/>
      <c r="G151" s="738"/>
      <c r="H151" s="10"/>
      <c r="I151" s="10"/>
      <c r="J151" s="10"/>
      <c r="K151" s="10"/>
    </row>
    <row r="152" spans="1:11" s="12" customFormat="1" ht="30" customHeight="1">
      <c r="A152" s="756"/>
      <c r="B152" s="751"/>
      <c r="C152" s="752"/>
      <c r="D152" s="738"/>
      <c r="E152" s="290"/>
      <c r="F152" s="11"/>
      <c r="G152" s="738"/>
      <c r="H152" s="10"/>
      <c r="I152" s="10"/>
      <c r="J152" s="10"/>
      <c r="K152" s="10"/>
    </row>
    <row r="153" spans="1:11" s="12" customFormat="1" ht="30" customHeight="1">
      <c r="A153" s="756"/>
      <c r="B153" s="751"/>
      <c r="C153" s="752"/>
      <c r="D153" s="738"/>
      <c r="E153" s="290"/>
      <c r="F153" s="11"/>
      <c r="G153" s="738"/>
      <c r="H153" s="10"/>
      <c r="I153" s="10"/>
      <c r="J153" s="10"/>
      <c r="K153" s="10"/>
    </row>
    <row r="154" spans="1:11" s="12" customFormat="1" ht="30" customHeight="1">
      <c r="A154" s="756"/>
      <c r="B154" s="751"/>
      <c r="C154" s="752"/>
      <c r="D154" s="738"/>
      <c r="E154" s="290"/>
      <c r="F154" s="11"/>
      <c r="G154" s="738"/>
      <c r="H154" s="10"/>
      <c r="I154" s="10"/>
      <c r="J154" s="10"/>
      <c r="K154" s="10"/>
    </row>
    <row r="155" spans="1:11" s="12" customFormat="1" ht="30" customHeight="1">
      <c r="A155" s="756"/>
      <c r="B155" s="751"/>
      <c r="C155" s="752"/>
      <c r="D155" s="738"/>
      <c r="E155" s="290"/>
      <c r="F155" s="11"/>
      <c r="G155" s="738"/>
      <c r="H155" s="10"/>
      <c r="I155" s="10"/>
      <c r="J155" s="10"/>
      <c r="K155" s="10"/>
    </row>
    <row r="156" spans="1:11" s="12" customFormat="1" ht="30" customHeight="1">
      <c r="A156" s="756"/>
      <c r="B156" s="751"/>
      <c r="C156" s="752"/>
      <c r="D156" s="738"/>
      <c r="E156" s="290"/>
      <c r="F156" s="11"/>
      <c r="G156" s="738"/>
      <c r="H156" s="10"/>
      <c r="I156" s="10"/>
      <c r="J156" s="10"/>
      <c r="K156" s="10"/>
    </row>
    <row r="157" spans="1:11" s="12" customFormat="1" ht="30" customHeight="1">
      <c r="A157" s="756"/>
      <c r="B157" s="751"/>
      <c r="C157" s="752"/>
      <c r="D157" s="738"/>
      <c r="E157" s="290"/>
      <c r="F157" s="11"/>
      <c r="G157" s="738"/>
      <c r="H157" s="10"/>
      <c r="I157" s="10"/>
      <c r="J157" s="10"/>
      <c r="K157" s="10"/>
    </row>
    <row r="158" spans="1:11" s="12" customFormat="1" ht="30" customHeight="1">
      <c r="A158" s="756"/>
      <c r="B158" s="751"/>
      <c r="C158" s="752"/>
      <c r="D158" s="738"/>
      <c r="E158" s="290"/>
      <c r="F158" s="11"/>
      <c r="G158" s="738"/>
      <c r="H158" s="10"/>
      <c r="I158" s="10"/>
      <c r="J158" s="10"/>
      <c r="K158" s="10"/>
    </row>
    <row r="159" spans="1:11" s="12" customFormat="1" ht="30" customHeight="1">
      <c r="A159" s="756"/>
      <c r="B159" s="751"/>
      <c r="C159" s="752"/>
      <c r="D159" s="738"/>
      <c r="E159" s="290"/>
      <c r="F159" s="11"/>
      <c r="G159" s="738"/>
      <c r="H159" s="10"/>
      <c r="I159" s="10"/>
      <c r="J159" s="10"/>
      <c r="K159" s="10"/>
    </row>
    <row r="160" spans="1:11" s="12" customFormat="1" ht="30" customHeight="1">
      <c r="A160" s="756"/>
      <c r="B160" s="751"/>
      <c r="C160" s="752"/>
      <c r="D160" s="131"/>
      <c r="E160" s="290"/>
      <c r="F160" s="11"/>
      <c r="G160" s="738"/>
      <c r="H160" s="10"/>
      <c r="I160" s="10"/>
      <c r="J160" s="10"/>
      <c r="K160" s="10"/>
    </row>
    <row r="161" spans="1:11" s="12" customFormat="1" ht="30" customHeight="1">
      <c r="A161" s="756"/>
      <c r="B161" s="751"/>
      <c r="C161" s="752"/>
      <c r="D161" s="131"/>
      <c r="E161" s="290"/>
      <c r="F161" s="11"/>
      <c r="G161" s="738"/>
      <c r="H161" s="10"/>
      <c r="I161" s="10"/>
      <c r="J161" s="10"/>
      <c r="K161" s="10"/>
    </row>
    <row r="162" spans="1:11" s="12" customFormat="1" ht="30" customHeight="1">
      <c r="A162" s="756"/>
      <c r="B162" s="751"/>
      <c r="C162" s="752"/>
      <c r="D162" s="131"/>
      <c r="E162" s="290"/>
      <c r="F162" s="11"/>
      <c r="G162" s="738"/>
      <c r="H162" s="10"/>
      <c r="I162" s="10"/>
      <c r="J162" s="10"/>
      <c r="K162" s="10"/>
    </row>
    <row r="163" spans="1:11" s="12" customFormat="1" ht="30" customHeight="1">
      <c r="A163" s="756"/>
      <c r="B163" s="751"/>
      <c r="C163" s="752"/>
      <c r="D163" s="131"/>
      <c r="E163" s="290"/>
      <c r="F163" s="11"/>
      <c r="G163" s="738"/>
      <c r="H163" s="10"/>
      <c r="I163" s="10"/>
      <c r="J163" s="10"/>
      <c r="K163" s="10"/>
    </row>
    <row r="164" spans="1:11" s="12" customFormat="1" ht="30" customHeight="1">
      <c r="A164" s="756"/>
      <c r="B164" s="751"/>
      <c r="C164" s="752"/>
      <c r="D164" s="738"/>
      <c r="E164" s="290"/>
      <c r="F164" s="11"/>
      <c r="G164" s="738"/>
      <c r="H164" s="10"/>
      <c r="I164" s="10"/>
      <c r="J164" s="10"/>
      <c r="K164" s="10"/>
    </row>
    <row r="165" spans="1:11" s="12" customFormat="1" ht="30" customHeight="1">
      <c r="A165" s="753"/>
      <c r="B165" s="754"/>
      <c r="C165" s="755"/>
      <c r="D165" s="742"/>
      <c r="E165" s="737"/>
      <c r="F165" s="741"/>
      <c r="G165" s="742"/>
      <c r="H165" s="10"/>
      <c r="I165" s="10"/>
      <c r="J165" s="10"/>
      <c r="K165" s="10"/>
    </row>
    <row r="166" spans="1:11" s="12" customFormat="1" ht="30" customHeight="1">
      <c r="A166" s="756"/>
      <c r="B166" s="751"/>
      <c r="C166" s="752"/>
      <c r="D166" s="738"/>
      <c r="E166" s="290"/>
      <c r="F166" s="11"/>
      <c r="G166" s="757"/>
      <c r="H166" s="10"/>
      <c r="I166" s="10"/>
      <c r="J166" s="10"/>
      <c r="K166" s="10"/>
    </row>
    <row r="167" spans="1:11" s="12" customFormat="1" ht="30" customHeight="1">
      <c r="A167" s="756"/>
      <c r="B167" s="751"/>
      <c r="C167" s="752"/>
      <c r="D167" s="738"/>
      <c r="E167" s="290"/>
      <c r="F167" s="11"/>
      <c r="G167" s="738"/>
      <c r="H167" s="10"/>
      <c r="I167" s="10"/>
      <c r="J167" s="10"/>
      <c r="K167" s="10"/>
    </row>
    <row r="168" spans="1:11" s="12" customFormat="1" ht="30" customHeight="1">
      <c r="A168" s="756"/>
      <c r="B168" s="751"/>
      <c r="C168" s="752"/>
      <c r="D168" s="738"/>
      <c r="E168" s="290"/>
      <c r="F168" s="11"/>
      <c r="G168" s="738"/>
      <c r="H168" s="10"/>
      <c r="I168" s="10"/>
      <c r="J168" s="10"/>
      <c r="K168" s="10"/>
    </row>
    <row r="169" spans="1:11" s="12" customFormat="1" ht="30" customHeight="1">
      <c r="A169" s="756"/>
      <c r="B169" s="751"/>
      <c r="C169" s="752"/>
      <c r="D169" s="738"/>
      <c r="E169" s="290"/>
      <c r="F169" s="11"/>
      <c r="G169" s="738"/>
      <c r="H169" s="10"/>
      <c r="I169" s="10"/>
      <c r="J169" s="10"/>
      <c r="K169" s="10"/>
    </row>
    <row r="170" spans="1:11" s="12" customFormat="1" ht="30" customHeight="1">
      <c r="A170" s="756"/>
      <c r="B170" s="751"/>
      <c r="C170" s="752"/>
      <c r="D170" s="738"/>
      <c r="E170" s="290"/>
      <c r="F170" s="11"/>
      <c r="G170" s="738"/>
      <c r="H170" s="10"/>
      <c r="I170" s="10"/>
      <c r="J170" s="10"/>
      <c r="K170" s="10"/>
    </row>
    <row r="171" spans="1:11" s="12" customFormat="1" ht="30" customHeight="1">
      <c r="A171" s="756"/>
      <c r="B171" s="751"/>
      <c r="C171" s="752"/>
      <c r="D171" s="738"/>
      <c r="E171" s="290"/>
      <c r="F171" s="11"/>
      <c r="G171" s="738"/>
      <c r="H171" s="10"/>
      <c r="I171" s="10"/>
      <c r="J171" s="10"/>
      <c r="K171" s="10"/>
    </row>
    <row r="172" spans="1:11" s="12" customFormat="1" ht="30" customHeight="1">
      <c r="A172" s="756"/>
      <c r="B172" s="751"/>
      <c r="C172" s="752"/>
      <c r="D172" s="738"/>
      <c r="E172" s="290"/>
      <c r="F172" s="11"/>
      <c r="G172" s="738"/>
      <c r="H172" s="10"/>
      <c r="I172" s="10"/>
      <c r="J172" s="10"/>
      <c r="K172" s="10"/>
    </row>
    <row r="173" spans="1:11" s="12" customFormat="1" ht="30" customHeight="1">
      <c r="A173" s="756"/>
      <c r="B173" s="751"/>
      <c r="C173" s="752"/>
      <c r="D173" s="738"/>
      <c r="E173" s="290"/>
      <c r="F173" s="11"/>
      <c r="G173" s="738"/>
      <c r="H173" s="10"/>
      <c r="I173" s="10"/>
      <c r="J173" s="10"/>
      <c r="K173" s="10"/>
    </row>
    <row r="174" spans="1:11" s="12" customFormat="1" ht="30" customHeight="1">
      <c r="A174" s="756"/>
      <c r="B174" s="751"/>
      <c r="C174" s="752"/>
      <c r="D174" s="738"/>
      <c r="E174" s="290"/>
      <c r="F174" s="11"/>
      <c r="G174" s="738"/>
      <c r="H174" s="10"/>
      <c r="I174" s="10"/>
      <c r="J174" s="10"/>
      <c r="K174" s="10"/>
    </row>
    <row r="175" spans="1:11" s="12" customFormat="1" ht="30" customHeight="1">
      <c r="A175" s="756"/>
      <c r="B175" s="751"/>
      <c r="C175" s="752"/>
      <c r="D175" s="738"/>
      <c r="E175" s="290"/>
      <c r="F175" s="11"/>
      <c r="G175" s="738"/>
      <c r="H175" s="10"/>
      <c r="I175" s="10"/>
      <c r="J175" s="10"/>
      <c r="K175" s="10"/>
    </row>
    <row r="176" spans="1:11" s="12" customFormat="1" ht="30" customHeight="1">
      <c r="A176" s="756"/>
      <c r="B176" s="751"/>
      <c r="C176" s="752"/>
      <c r="D176" s="738"/>
      <c r="E176" s="290"/>
      <c r="F176" s="11"/>
      <c r="G176" s="738"/>
      <c r="H176" s="10"/>
      <c r="I176" s="10"/>
      <c r="J176" s="10"/>
      <c r="K176" s="10"/>
    </row>
    <row r="177" spans="1:11" s="12" customFormat="1" ht="30" customHeight="1">
      <c r="A177" s="756"/>
      <c r="B177" s="751"/>
      <c r="C177" s="752"/>
      <c r="D177" s="738"/>
      <c r="E177" s="290"/>
      <c r="F177" s="11"/>
      <c r="G177" s="738"/>
      <c r="H177" s="10"/>
      <c r="I177" s="10"/>
      <c r="J177" s="10"/>
      <c r="K177" s="10"/>
    </row>
    <row r="178" spans="1:11" s="12" customFormat="1" ht="30" customHeight="1">
      <c r="A178" s="756"/>
      <c r="B178" s="751"/>
      <c r="C178" s="752"/>
      <c r="D178" s="738"/>
      <c r="E178" s="290"/>
      <c r="F178" s="11"/>
      <c r="G178" s="738"/>
      <c r="H178" s="10"/>
      <c r="I178" s="10"/>
      <c r="J178" s="10"/>
      <c r="K178" s="10"/>
    </row>
    <row r="179" spans="1:11" s="12" customFormat="1" ht="30" customHeight="1">
      <c r="A179" s="756"/>
      <c r="B179" s="751"/>
      <c r="C179" s="752"/>
      <c r="D179" s="738"/>
      <c r="E179" s="290"/>
      <c r="F179" s="11"/>
      <c r="G179" s="738"/>
      <c r="H179" s="10"/>
      <c r="I179" s="10"/>
      <c r="J179" s="10"/>
      <c r="K179" s="10"/>
    </row>
    <row r="180" spans="1:11" s="12" customFormat="1" ht="30" customHeight="1">
      <c r="A180" s="756"/>
      <c r="B180" s="751"/>
      <c r="C180" s="752"/>
      <c r="D180" s="131"/>
      <c r="E180" s="290"/>
      <c r="F180" s="11"/>
      <c r="G180" s="738"/>
      <c r="H180" s="10"/>
      <c r="I180" s="10"/>
      <c r="J180" s="10"/>
      <c r="K180" s="10"/>
    </row>
    <row r="181" spans="1:11" s="12" customFormat="1" ht="30" customHeight="1">
      <c r="A181" s="756"/>
      <c r="B181" s="751"/>
      <c r="C181" s="752"/>
      <c r="D181" s="131"/>
      <c r="E181" s="290"/>
      <c r="F181" s="11"/>
      <c r="G181" s="738"/>
      <c r="H181" s="10"/>
      <c r="I181" s="10"/>
      <c r="J181" s="10"/>
      <c r="K181" s="10"/>
    </row>
    <row r="182" spans="1:11" s="12" customFormat="1" ht="26.25" customHeight="1">
      <c r="A182" s="756"/>
      <c r="B182" s="751"/>
      <c r="C182" s="752"/>
      <c r="D182" s="131"/>
      <c r="E182" s="290"/>
      <c r="F182" s="11"/>
      <c r="G182" s="738"/>
      <c r="H182" s="10"/>
      <c r="I182" s="10"/>
      <c r="J182" s="10"/>
      <c r="K182" s="10"/>
    </row>
    <row r="183" spans="1:11" s="12" customFormat="1" ht="30" customHeight="1">
      <c r="A183" s="756"/>
      <c r="B183" s="751"/>
      <c r="C183" s="752"/>
      <c r="D183" s="131"/>
      <c r="E183" s="290"/>
      <c r="F183" s="11"/>
      <c r="G183" s="738"/>
      <c r="H183" s="10"/>
      <c r="I183" s="10"/>
      <c r="J183" s="10"/>
      <c r="K183" s="10"/>
    </row>
    <row r="184" spans="1:11" s="12" customFormat="1" ht="30" customHeight="1">
      <c r="A184" s="756"/>
      <c r="B184" s="751"/>
      <c r="C184" s="752"/>
      <c r="D184" s="131"/>
      <c r="E184" s="290"/>
      <c r="F184" s="11"/>
      <c r="G184" s="738"/>
      <c r="H184" s="10"/>
      <c r="I184" s="10"/>
      <c r="J184" s="10"/>
      <c r="K184" s="10"/>
    </row>
    <row r="185" spans="1:11" s="12" customFormat="1" ht="30" customHeight="1">
      <c r="A185" s="756"/>
      <c r="B185" s="751"/>
      <c r="C185" s="752"/>
      <c r="D185" s="131"/>
      <c r="E185" s="290"/>
      <c r="F185" s="11"/>
      <c r="G185" s="738"/>
      <c r="H185" s="10"/>
      <c r="I185" s="10"/>
      <c r="J185" s="10"/>
      <c r="K185" s="10"/>
    </row>
    <row r="186" spans="1:11" s="12" customFormat="1" ht="30" customHeight="1">
      <c r="A186" s="756"/>
      <c r="B186" s="751"/>
      <c r="C186" s="752"/>
      <c r="D186" s="131"/>
      <c r="E186" s="290"/>
      <c r="F186" s="11"/>
      <c r="G186" s="738"/>
      <c r="H186" s="10"/>
      <c r="I186" s="10"/>
      <c r="J186" s="10"/>
      <c r="K186" s="10"/>
    </row>
    <row r="187" spans="1:11" s="12" customFormat="1" ht="30" customHeight="1">
      <c r="A187" s="756"/>
      <c r="B187" s="751"/>
      <c r="C187" s="752"/>
      <c r="D187" s="738"/>
      <c r="E187" s="290"/>
      <c r="F187" s="11"/>
      <c r="G187" s="738"/>
      <c r="H187" s="10"/>
      <c r="I187" s="10"/>
      <c r="J187" s="10"/>
      <c r="K187" s="10"/>
    </row>
    <row r="188" spans="1:11" s="12" customFormat="1" ht="30" customHeight="1">
      <c r="A188" s="753"/>
      <c r="B188" s="754"/>
      <c r="C188" s="755"/>
      <c r="D188" s="742"/>
      <c r="E188" s="737"/>
      <c r="F188" s="741"/>
      <c r="G188" s="742"/>
      <c r="H188" s="10"/>
      <c r="I188" s="10"/>
      <c r="J188" s="10"/>
      <c r="K188" s="10"/>
    </row>
    <row r="189" spans="1:11" s="12" customFormat="1" ht="30" customHeight="1">
      <c r="A189" s="756"/>
      <c r="B189" s="751"/>
      <c r="C189" s="755"/>
      <c r="D189" s="738"/>
      <c r="E189" s="290"/>
      <c r="F189" s="11"/>
      <c r="G189" s="757"/>
      <c r="H189" s="10"/>
      <c r="I189" s="10"/>
      <c r="J189" s="10"/>
      <c r="K189" s="10"/>
    </row>
    <row r="190" spans="1:11" ht="29.25" customHeight="1">
      <c r="A190" s="11"/>
      <c r="B190" s="747"/>
      <c r="C190" s="785"/>
      <c r="D190" s="785"/>
      <c r="E190" s="785"/>
      <c r="F190" s="785"/>
      <c r="G190" s="738"/>
      <c r="I190" s="7"/>
      <c r="J190" s="7"/>
      <c r="K190" s="7"/>
    </row>
    <row r="191" spans="1:11" ht="15.75" customHeight="1">
      <c r="A191" s="2"/>
      <c r="B191" s="778"/>
      <c r="C191" s="778"/>
      <c r="D191" s="778"/>
      <c r="E191" s="778"/>
      <c r="F191" s="778"/>
      <c r="G191" s="6"/>
      <c r="I191" s="7"/>
      <c r="J191" s="7"/>
      <c r="K191" s="7"/>
    </row>
    <row r="192" spans="1:11" ht="15.75" customHeight="1">
      <c r="A192" s="16"/>
      <c r="B192" s="5"/>
      <c r="C192" s="5"/>
      <c r="D192" s="2"/>
      <c r="E192" s="289"/>
      <c r="F192" s="2"/>
      <c r="G192" s="6"/>
      <c r="I192" s="7"/>
      <c r="J192" s="7"/>
      <c r="K192" s="7"/>
    </row>
    <row r="193" spans="1:11" ht="15.75" customHeight="1">
      <c r="A193" s="2"/>
      <c r="B193" s="15"/>
      <c r="C193" s="15"/>
      <c r="D193" s="2"/>
      <c r="E193" s="289"/>
      <c r="F193" s="2"/>
      <c r="G193" s="6"/>
      <c r="I193" s="7"/>
      <c r="J193" s="7"/>
      <c r="K193" s="7"/>
    </row>
    <row r="194" spans="1:11" ht="15.75" customHeight="1">
      <c r="A194" s="16"/>
      <c r="B194" s="3"/>
      <c r="C194" s="3"/>
      <c r="D194" s="2"/>
      <c r="E194" s="289"/>
      <c r="F194" s="2"/>
      <c r="G194" s="6"/>
      <c r="I194" s="7"/>
      <c r="J194" s="7"/>
      <c r="K194" s="7"/>
    </row>
    <row r="195" spans="1:11" ht="15.75" customHeight="1">
      <c r="A195" s="16"/>
      <c r="B195" s="3"/>
      <c r="C195" s="3"/>
      <c r="D195" s="2"/>
      <c r="E195" s="289"/>
      <c r="F195" s="2"/>
      <c r="G195" s="6"/>
      <c r="I195" s="7"/>
      <c r="J195" s="7"/>
      <c r="K195" s="7"/>
    </row>
    <row r="196" spans="1:11" ht="15.75" customHeight="1">
      <c r="A196" s="2"/>
      <c r="B196" s="3"/>
      <c r="C196" s="3"/>
      <c r="D196" s="2"/>
      <c r="E196" s="289"/>
      <c r="F196" s="2"/>
      <c r="G196" s="6"/>
      <c r="I196" s="7"/>
      <c r="J196" s="7"/>
      <c r="K196" s="7"/>
    </row>
    <row r="197" spans="1:11" ht="15.75" customHeight="1">
      <c r="A197" s="2"/>
      <c r="B197" s="15"/>
      <c r="C197" s="15"/>
      <c r="D197" s="2"/>
      <c r="E197" s="289"/>
      <c r="F197" s="2"/>
      <c r="G197" s="6"/>
      <c r="I197" s="7"/>
      <c r="J197" s="7"/>
      <c r="K197" s="7"/>
    </row>
    <row r="198" spans="1:11" ht="15.75" customHeight="1">
      <c r="A198" s="2"/>
      <c r="B198" s="15"/>
      <c r="C198" s="15"/>
      <c r="D198" s="2"/>
      <c r="E198" s="289"/>
      <c r="F198" s="2"/>
      <c r="G198" s="6"/>
      <c r="I198" s="7"/>
      <c r="J198" s="7"/>
      <c r="K198" s="7"/>
    </row>
    <row r="199" spans="1:11" ht="15.75" customHeight="1">
      <c r="A199" s="2"/>
      <c r="B199" s="15"/>
      <c r="C199" s="15"/>
      <c r="D199" s="2"/>
      <c r="E199" s="289"/>
      <c r="F199" s="2"/>
      <c r="G199" s="6"/>
      <c r="I199" s="7"/>
      <c r="J199" s="7"/>
      <c r="K199" s="7"/>
    </row>
    <row r="200" spans="1:11" ht="15.75" customHeight="1">
      <c r="A200" s="2"/>
      <c r="B200" s="3"/>
      <c r="C200" s="3"/>
      <c r="D200" s="2"/>
      <c r="E200" s="289"/>
      <c r="F200" s="2"/>
      <c r="G200" s="6"/>
      <c r="I200" s="7"/>
      <c r="J200" s="7"/>
      <c r="K200" s="7"/>
    </row>
    <row r="201" spans="1:11" ht="15.75" customHeight="1">
      <c r="A201" s="2"/>
      <c r="B201" s="3"/>
      <c r="C201" s="3"/>
      <c r="D201" s="2"/>
      <c r="E201" s="289"/>
      <c r="F201" s="2"/>
      <c r="G201" s="6"/>
      <c r="I201" s="7"/>
      <c r="J201" s="7"/>
      <c r="K201" s="7"/>
    </row>
    <row r="202" spans="1:11" ht="15.75" customHeight="1">
      <c r="A202" s="2"/>
      <c r="B202" s="3"/>
      <c r="C202" s="3"/>
      <c r="D202" s="2"/>
      <c r="E202" s="289"/>
      <c r="F202" s="2"/>
      <c r="G202" s="6"/>
      <c r="I202" s="7"/>
      <c r="J202" s="7"/>
      <c r="K202" s="7"/>
    </row>
    <row r="203" spans="1:11" ht="15.75" customHeight="1">
      <c r="A203" s="4"/>
      <c r="B203" s="5"/>
      <c r="C203" s="5"/>
      <c r="D203" s="2"/>
      <c r="E203" s="289"/>
      <c r="F203" s="2"/>
      <c r="G203" s="6"/>
      <c r="I203" s="7"/>
      <c r="J203" s="7"/>
      <c r="K203" s="7"/>
    </row>
    <row r="204" spans="1:11" ht="15.75" customHeight="1">
      <c r="A204" s="4"/>
      <c r="B204" s="5"/>
      <c r="C204" s="5"/>
      <c r="D204" s="2"/>
      <c r="E204" s="289"/>
      <c r="F204" s="2"/>
      <c r="G204" s="6"/>
      <c r="I204" s="7"/>
      <c r="J204" s="7"/>
      <c r="K204" s="7"/>
    </row>
    <row r="205" spans="1:11" ht="15.75" customHeight="1">
      <c r="A205" s="4"/>
      <c r="B205" s="760"/>
      <c r="C205" s="760"/>
      <c r="D205" s="760"/>
      <c r="E205" s="760"/>
      <c r="F205" s="760"/>
      <c r="G205" s="6"/>
      <c r="I205" s="7"/>
      <c r="J205" s="7"/>
      <c r="K205" s="7"/>
    </row>
    <row r="206" spans="1:11" ht="15.75">
      <c r="A206" s="7"/>
      <c r="B206" s="13"/>
      <c r="C206" s="13"/>
      <c r="D206" s="7"/>
      <c r="E206" s="287"/>
      <c r="F206" s="7"/>
      <c r="G206" s="23"/>
      <c r="I206" s="7"/>
      <c r="J206" s="7"/>
      <c r="K206" s="7"/>
    </row>
    <row r="207" spans="1:11" ht="15.75">
      <c r="A207" s="1"/>
      <c r="B207" s="13"/>
      <c r="C207" s="13"/>
      <c r="D207" s="7"/>
      <c r="E207" s="287"/>
      <c r="F207" s="7"/>
      <c r="G207" s="23"/>
      <c r="I207" s="7"/>
      <c r="J207" s="7"/>
      <c r="K207" s="7"/>
    </row>
    <row r="208" spans="1:11" ht="15.75">
      <c r="A208" s="7"/>
      <c r="B208" s="13"/>
      <c r="C208" s="13"/>
      <c r="D208" s="7"/>
      <c r="E208" s="287"/>
      <c r="F208" s="7"/>
      <c r="G208" s="23"/>
      <c r="I208" s="7"/>
      <c r="J208" s="7"/>
      <c r="K208" s="7"/>
    </row>
    <row r="209" spans="1:11" ht="31.5" customHeight="1">
      <c r="A209" s="2"/>
      <c r="B209" s="11"/>
      <c r="C209" s="11"/>
      <c r="D209" s="11"/>
      <c r="E209" s="290"/>
      <c r="F209" s="2"/>
      <c r="G209" s="6"/>
      <c r="I209" s="7"/>
      <c r="J209" s="7"/>
      <c r="K209" s="7"/>
    </row>
    <row r="210" spans="1:11" ht="15.75" customHeight="1">
      <c r="A210" s="11"/>
      <c r="B210" s="3"/>
      <c r="C210" s="3"/>
      <c r="D210" s="2"/>
      <c r="E210" s="289"/>
      <c r="F210" s="2"/>
      <c r="G210" s="6"/>
      <c r="I210" s="7"/>
      <c r="J210" s="7"/>
      <c r="K210" s="7"/>
    </row>
    <row r="211" spans="1:11" ht="15.75" customHeight="1">
      <c r="A211" s="11"/>
      <c r="B211" s="3"/>
      <c r="C211" s="3"/>
      <c r="D211" s="2"/>
      <c r="E211" s="289"/>
      <c r="F211" s="2"/>
      <c r="G211" s="6"/>
      <c r="I211" s="7"/>
      <c r="J211" s="7"/>
      <c r="K211" s="7"/>
    </row>
    <row r="212" spans="1:11" ht="15.75" customHeight="1">
      <c r="A212" s="17"/>
      <c r="B212" s="5"/>
      <c r="C212" s="5"/>
      <c r="D212" s="11"/>
      <c r="E212" s="290"/>
      <c r="F212" s="11"/>
      <c r="G212" s="24"/>
      <c r="I212" s="7"/>
      <c r="J212" s="7"/>
      <c r="K212" s="7"/>
    </row>
    <row r="213" spans="1:7" ht="15.75" customHeight="1">
      <c r="A213" s="17"/>
      <c r="B213" s="5"/>
      <c r="C213" s="5"/>
      <c r="D213" s="11"/>
      <c r="E213" s="290"/>
      <c r="F213" s="11"/>
      <c r="G213" s="24"/>
    </row>
    <row r="214" spans="1:7" ht="15.75" customHeight="1">
      <c r="A214" s="17"/>
      <c r="B214" s="5"/>
      <c r="C214" s="5"/>
      <c r="D214" s="11"/>
      <c r="E214" s="290"/>
      <c r="F214" s="11"/>
      <c r="G214" s="24"/>
    </row>
    <row r="215" spans="1:7" ht="15.75" customHeight="1">
      <c r="A215" s="11"/>
      <c r="B215" s="3"/>
      <c r="C215" s="3"/>
      <c r="D215" s="11"/>
      <c r="E215" s="290"/>
      <c r="F215" s="11"/>
      <c r="G215" s="24"/>
    </row>
    <row r="216" spans="1:7" ht="15.75" customHeight="1">
      <c r="A216" s="17"/>
      <c r="B216" s="5"/>
      <c r="C216" s="5"/>
      <c r="D216" s="11"/>
      <c r="E216" s="290"/>
      <c r="F216" s="11"/>
      <c r="G216" s="24"/>
    </row>
    <row r="217" spans="1:7" ht="15.75" customHeight="1">
      <c r="A217" s="17"/>
      <c r="B217" s="5"/>
      <c r="C217" s="5"/>
      <c r="D217" s="11"/>
      <c r="E217" s="290"/>
      <c r="F217" s="11"/>
      <c r="G217" s="24"/>
    </row>
    <row r="218" spans="1:7" ht="15.75" customHeight="1">
      <c r="A218" s="17"/>
      <c r="B218" s="5"/>
      <c r="C218" s="5"/>
      <c r="D218" s="11"/>
      <c r="E218" s="290"/>
      <c r="F218" s="11"/>
      <c r="G218" s="24"/>
    </row>
    <row r="219" spans="1:7" ht="15.75" customHeight="1">
      <c r="A219" s="11"/>
      <c r="B219" s="3"/>
      <c r="C219" s="3"/>
      <c r="D219" s="11"/>
      <c r="E219" s="290"/>
      <c r="F219" s="11"/>
      <c r="G219" s="24"/>
    </row>
    <row r="220" spans="1:7" ht="15.75" customHeight="1">
      <c r="A220" s="11"/>
      <c r="B220" s="15"/>
      <c r="C220" s="15"/>
      <c r="D220" s="11"/>
      <c r="E220" s="290"/>
      <c r="F220" s="11"/>
      <c r="G220" s="24"/>
    </row>
    <row r="221" spans="1:7" ht="15.75" customHeight="1">
      <c r="A221" s="11"/>
      <c r="B221" s="15"/>
      <c r="C221" s="15"/>
      <c r="D221" s="11"/>
      <c r="E221" s="290"/>
      <c r="F221" s="11"/>
      <c r="G221" s="24"/>
    </row>
    <row r="222" spans="1:7" ht="31.5" customHeight="1">
      <c r="A222" s="11"/>
      <c r="B222" s="15"/>
      <c r="C222" s="15"/>
      <c r="D222" s="11"/>
      <c r="E222" s="290"/>
      <c r="F222" s="11"/>
      <c r="G222" s="24"/>
    </row>
    <row r="223" spans="1:7" ht="15.75" customHeight="1">
      <c r="A223" s="11"/>
      <c r="B223" s="15"/>
      <c r="C223" s="15"/>
      <c r="D223" s="11"/>
      <c r="E223" s="290"/>
      <c r="F223" s="11"/>
      <c r="G223" s="24"/>
    </row>
    <row r="224" spans="1:7" ht="15.75" customHeight="1">
      <c r="A224" s="2"/>
      <c r="B224" s="15"/>
      <c r="C224" s="15"/>
      <c r="D224" s="2"/>
      <c r="E224" s="289"/>
      <c r="F224" s="4"/>
      <c r="G224" s="6"/>
    </row>
    <row r="225" spans="1:7" ht="15.75" customHeight="1">
      <c r="A225" s="4"/>
      <c r="B225" s="3"/>
      <c r="C225" s="3"/>
      <c r="D225" s="2"/>
      <c r="E225" s="289"/>
      <c r="F225" s="2"/>
      <c r="G225" s="6"/>
    </row>
    <row r="226" spans="1:7" ht="15.75" customHeight="1">
      <c r="A226" s="4"/>
      <c r="B226" s="3"/>
      <c r="C226" s="3"/>
      <c r="D226" s="2"/>
      <c r="E226" s="289"/>
      <c r="F226" s="2"/>
      <c r="G226" s="6"/>
    </row>
    <row r="227" spans="1:7" ht="15.75" customHeight="1">
      <c r="A227" s="2"/>
      <c r="B227" s="3"/>
      <c r="C227" s="3"/>
      <c r="D227" s="2"/>
      <c r="E227" s="289"/>
      <c r="F227" s="2"/>
      <c r="G227" s="6"/>
    </row>
    <row r="228" spans="1:7" ht="15.75" customHeight="1">
      <c r="A228" s="2"/>
      <c r="B228" s="15"/>
      <c r="C228" s="15"/>
      <c r="D228" s="2"/>
      <c r="E228" s="289"/>
      <c r="F228" s="2"/>
      <c r="G228" s="6"/>
    </row>
    <row r="229" spans="1:7" ht="15.75" customHeight="1">
      <c r="A229" s="2"/>
      <c r="B229" s="3"/>
      <c r="C229" s="3"/>
      <c r="D229" s="2"/>
      <c r="E229" s="289"/>
      <c r="F229" s="2"/>
      <c r="G229" s="6"/>
    </row>
    <row r="230" spans="1:7" ht="15.75" customHeight="1">
      <c r="A230" s="4"/>
      <c r="B230" s="5"/>
      <c r="C230" s="5"/>
      <c r="D230" s="2"/>
      <c r="E230" s="289"/>
      <c r="F230" s="2"/>
      <c r="G230" s="6"/>
    </row>
    <row r="231" spans="1:7" ht="15.75" customHeight="1">
      <c r="A231" s="4"/>
      <c r="B231" s="5"/>
      <c r="C231" s="5"/>
      <c r="D231" s="2"/>
      <c r="E231" s="289"/>
      <c r="F231" s="2"/>
      <c r="G231" s="6"/>
    </row>
    <row r="232" spans="1:7" ht="15.75" customHeight="1">
      <c r="A232" s="4"/>
      <c r="B232" s="760"/>
      <c r="C232" s="760"/>
      <c r="D232" s="760"/>
      <c r="E232" s="760"/>
      <c r="F232" s="760"/>
      <c r="G232" s="6"/>
    </row>
    <row r="233" spans="1:7" ht="15.75">
      <c r="A233" s="7"/>
      <c r="B233" s="13"/>
      <c r="C233" s="13"/>
      <c r="D233" s="7"/>
      <c r="E233" s="287"/>
      <c r="F233" s="7"/>
      <c r="G233" s="23"/>
    </row>
    <row r="234" spans="1:7" ht="15.75">
      <c r="A234" s="7"/>
      <c r="B234" s="13"/>
      <c r="C234" s="13"/>
      <c r="D234" s="7"/>
      <c r="E234" s="287"/>
      <c r="F234" s="7"/>
      <c r="G234" s="23"/>
    </row>
    <row r="235" spans="1:7" ht="15.75">
      <c r="A235" s="7"/>
      <c r="B235" s="13"/>
      <c r="C235" s="13"/>
      <c r="D235" s="7"/>
      <c r="E235" s="287"/>
      <c r="F235" s="7"/>
      <c r="G235" s="23"/>
    </row>
    <row r="236" spans="1:7" ht="15.75">
      <c r="A236" s="7"/>
      <c r="B236" s="13"/>
      <c r="C236" s="13"/>
      <c r="D236" s="7"/>
      <c r="E236" s="287"/>
      <c r="F236" s="7"/>
      <c r="G236" s="23"/>
    </row>
    <row r="237" spans="1:7" ht="15.75">
      <c r="A237" s="7"/>
      <c r="B237" s="13"/>
      <c r="C237" s="13"/>
      <c r="D237" s="7"/>
      <c r="E237" s="287"/>
      <c r="F237" s="7"/>
      <c r="G237" s="23"/>
    </row>
    <row r="238" spans="1:7" ht="15.75">
      <c r="A238" s="7"/>
      <c r="B238" s="13"/>
      <c r="C238" s="13"/>
      <c r="D238" s="7"/>
      <c r="E238" s="287"/>
      <c r="F238" s="7"/>
      <c r="G238" s="23"/>
    </row>
    <row r="239" spans="1:7" ht="15.75">
      <c r="A239" s="7"/>
      <c r="B239" s="13"/>
      <c r="C239" s="13"/>
      <c r="D239" s="7"/>
      <c r="E239" s="287"/>
      <c r="F239" s="7"/>
      <c r="G239" s="23"/>
    </row>
    <row r="240" spans="1:7" ht="15.75">
      <c r="A240" s="7"/>
      <c r="B240" s="13"/>
      <c r="C240" s="13"/>
      <c r="D240" s="7"/>
      <c r="E240" s="287"/>
      <c r="F240" s="7"/>
      <c r="G240" s="23"/>
    </row>
    <row r="241" spans="1:7" ht="15.75">
      <c r="A241" s="7"/>
      <c r="B241" s="13"/>
      <c r="C241" s="13"/>
      <c r="D241" s="7"/>
      <c r="E241" s="287"/>
      <c r="F241" s="7"/>
      <c r="G241" s="23"/>
    </row>
    <row r="242" spans="1:7" ht="15.75">
      <c r="A242" s="7"/>
      <c r="B242" s="13"/>
      <c r="C242" s="13"/>
      <c r="D242" s="7"/>
      <c r="E242" s="287"/>
      <c r="F242" s="7"/>
      <c r="G242" s="23"/>
    </row>
    <row r="243" spans="1:7" ht="15.75">
      <c r="A243" s="7"/>
      <c r="B243" s="13"/>
      <c r="C243" s="13"/>
      <c r="D243" s="7"/>
      <c r="E243" s="287"/>
      <c r="F243" s="7"/>
      <c r="G243" s="23"/>
    </row>
    <row r="244" spans="1:7" ht="15.75">
      <c r="A244" s="7"/>
      <c r="B244" s="13"/>
      <c r="C244" s="13"/>
      <c r="D244" s="7"/>
      <c r="E244" s="287"/>
      <c r="F244" s="7"/>
      <c r="G244" s="23"/>
    </row>
    <row r="245" spans="1:7" ht="15.75">
      <c r="A245" s="7"/>
      <c r="B245" s="13"/>
      <c r="C245" s="13"/>
      <c r="D245" s="7"/>
      <c r="E245" s="287"/>
      <c r="F245" s="7"/>
      <c r="G245" s="23"/>
    </row>
    <row r="246" spans="1:7" ht="15.75">
      <c r="A246" s="7"/>
      <c r="B246" s="13"/>
      <c r="C246" s="13"/>
      <c r="D246" s="7"/>
      <c r="E246" s="287"/>
      <c r="F246" s="7"/>
      <c r="G246" s="23"/>
    </row>
    <row r="247" spans="1:7" ht="15.75">
      <c r="A247" s="7"/>
      <c r="B247" s="13"/>
      <c r="C247" s="13"/>
      <c r="D247" s="7"/>
      <c r="E247" s="287"/>
      <c r="F247" s="7"/>
      <c r="G247" s="23"/>
    </row>
    <row r="248" spans="1:7" ht="15.75">
      <c r="A248" s="7"/>
      <c r="B248" s="13"/>
      <c r="C248" s="13"/>
      <c r="D248" s="7"/>
      <c r="E248" s="287"/>
      <c r="F248" s="7"/>
      <c r="G248" s="23"/>
    </row>
    <row r="249" spans="1:7" ht="15.75">
      <c r="A249" s="7"/>
      <c r="B249" s="13"/>
      <c r="C249" s="13"/>
      <c r="D249" s="7"/>
      <c r="E249" s="287"/>
      <c r="F249" s="7"/>
      <c r="G249" s="23"/>
    </row>
    <row r="250" spans="1:7" ht="15.75">
      <c r="A250" s="7"/>
      <c r="B250" s="13"/>
      <c r="C250" s="13"/>
      <c r="D250" s="7"/>
      <c r="E250" s="287"/>
      <c r="F250" s="7"/>
      <c r="G250" s="23"/>
    </row>
    <row r="251" spans="1:7" ht="15.75">
      <c r="A251" s="7"/>
      <c r="B251" s="13"/>
      <c r="C251" s="13"/>
      <c r="D251" s="7"/>
      <c r="E251" s="287"/>
      <c r="F251" s="7"/>
      <c r="G251" s="23"/>
    </row>
    <row r="252" spans="1:7" ht="15.75">
      <c r="A252" s="7"/>
      <c r="B252" s="13"/>
      <c r="C252" s="13"/>
      <c r="D252" s="7"/>
      <c r="E252" s="287"/>
      <c r="F252" s="7"/>
      <c r="G252" s="23"/>
    </row>
    <row r="253" spans="1:7" ht="15.75">
      <c r="A253" s="7"/>
      <c r="B253" s="13"/>
      <c r="C253" s="13"/>
      <c r="D253" s="7"/>
      <c r="E253" s="287"/>
      <c r="F253" s="7"/>
      <c r="G253" s="23"/>
    </row>
    <row r="254" spans="1:7" ht="15.75">
      <c r="A254" s="7"/>
      <c r="B254" s="13"/>
      <c r="C254" s="13"/>
      <c r="D254" s="7"/>
      <c r="E254" s="287"/>
      <c r="F254" s="7"/>
      <c r="G254" s="23"/>
    </row>
    <row r="255" spans="1:7" ht="15.75">
      <c r="A255" s="7"/>
      <c r="B255" s="13"/>
      <c r="C255" s="13"/>
      <c r="D255" s="7"/>
      <c r="E255" s="287"/>
      <c r="F255" s="7"/>
      <c r="G255" s="23"/>
    </row>
    <row r="256" spans="1:7" ht="15.75">
      <c r="A256" s="7"/>
      <c r="B256" s="13"/>
      <c r="C256" s="13"/>
      <c r="D256" s="7"/>
      <c r="E256" s="287"/>
      <c r="F256" s="7"/>
      <c r="G256" s="23"/>
    </row>
    <row r="257" spans="1:7" ht="15.75">
      <c r="A257" s="7"/>
      <c r="B257" s="13"/>
      <c r="C257" s="13"/>
      <c r="D257" s="7"/>
      <c r="E257" s="287"/>
      <c r="F257" s="7"/>
      <c r="G257" s="23"/>
    </row>
    <row r="258" spans="1:7" ht="15.75">
      <c r="A258" s="7"/>
      <c r="B258" s="13"/>
      <c r="C258" s="13"/>
      <c r="D258" s="7"/>
      <c r="E258" s="287"/>
      <c r="F258" s="7"/>
      <c r="G258" s="23"/>
    </row>
    <row r="259" spans="1:7" ht="15.75">
      <c r="A259" s="7"/>
      <c r="B259" s="13"/>
      <c r="C259" s="13"/>
      <c r="D259" s="7"/>
      <c r="E259" s="287"/>
      <c r="F259" s="7"/>
      <c r="G259" s="23"/>
    </row>
    <row r="260" spans="1:7" ht="15.75">
      <c r="A260" s="7"/>
      <c r="B260" s="13"/>
      <c r="C260" s="13"/>
      <c r="D260" s="7"/>
      <c r="E260" s="287"/>
      <c r="F260" s="7"/>
      <c r="G260" s="23"/>
    </row>
    <row r="261" spans="1:7" ht="15.75">
      <c r="A261" s="7"/>
      <c r="B261" s="13"/>
      <c r="C261" s="13"/>
      <c r="D261" s="7"/>
      <c r="E261" s="287"/>
      <c r="F261" s="7"/>
      <c r="G261" s="23"/>
    </row>
    <row r="262" spans="1:7" ht="15.75">
      <c r="A262" s="7"/>
      <c r="B262" s="13"/>
      <c r="C262" s="13"/>
      <c r="D262" s="7"/>
      <c r="E262" s="287"/>
      <c r="F262" s="7"/>
      <c r="G262" s="23"/>
    </row>
    <row r="263" spans="1:7" ht="15.75">
      <c r="A263" s="7"/>
      <c r="B263" s="13"/>
      <c r="C263" s="13"/>
      <c r="D263" s="7"/>
      <c r="E263" s="287"/>
      <c r="F263" s="7"/>
      <c r="G263" s="23"/>
    </row>
    <row r="264" spans="1:7" ht="15.75">
      <c r="A264" s="7"/>
      <c r="B264" s="13"/>
      <c r="C264" s="13"/>
      <c r="D264" s="7"/>
      <c r="E264" s="287"/>
      <c r="F264" s="7"/>
      <c r="G264" s="23"/>
    </row>
    <row r="265" spans="1:7" ht="15.75">
      <c r="A265" s="7"/>
      <c r="B265" s="13"/>
      <c r="C265" s="13"/>
      <c r="D265" s="7"/>
      <c r="E265" s="287"/>
      <c r="F265" s="7"/>
      <c r="G265" s="23"/>
    </row>
    <row r="266" spans="1:7" ht="15.75">
      <c r="A266" s="7"/>
      <c r="B266" s="13"/>
      <c r="C266" s="13"/>
      <c r="D266" s="7"/>
      <c r="E266" s="287"/>
      <c r="F266" s="7"/>
      <c r="G266" s="23"/>
    </row>
    <row r="267" spans="1:7" ht="15.75">
      <c r="A267" s="7"/>
      <c r="B267" s="13"/>
      <c r="C267" s="13"/>
      <c r="D267" s="7"/>
      <c r="E267" s="287"/>
      <c r="F267" s="7"/>
      <c r="G267" s="23"/>
    </row>
    <row r="268" spans="1:7" ht="15.75">
      <c r="A268" s="7"/>
      <c r="B268" s="13"/>
      <c r="C268" s="13"/>
      <c r="D268" s="7"/>
      <c r="E268" s="287"/>
      <c r="F268" s="7"/>
      <c r="G268" s="23"/>
    </row>
    <row r="269" spans="1:7" ht="15.75">
      <c r="A269" s="7"/>
      <c r="B269" s="13"/>
      <c r="C269" s="13"/>
      <c r="D269" s="7"/>
      <c r="E269" s="287"/>
      <c r="F269" s="7"/>
      <c r="G269" s="23"/>
    </row>
    <row r="270" spans="1:7" ht="15.75">
      <c r="A270" s="7"/>
      <c r="B270" s="13"/>
      <c r="C270" s="13"/>
      <c r="D270" s="7"/>
      <c r="E270" s="287"/>
      <c r="F270" s="7"/>
      <c r="G270" s="23"/>
    </row>
    <row r="271" spans="1:7" ht="15.75">
      <c r="A271" s="7"/>
      <c r="B271" s="13"/>
      <c r="C271" s="13"/>
      <c r="D271" s="7"/>
      <c r="E271" s="287"/>
      <c r="F271" s="7"/>
      <c r="G271" s="23"/>
    </row>
    <row r="272" spans="1:7" ht="15.75">
      <c r="A272" s="7"/>
      <c r="B272" s="13"/>
      <c r="C272" s="13"/>
      <c r="D272" s="7"/>
      <c r="E272" s="287"/>
      <c r="F272" s="7"/>
      <c r="G272" s="23"/>
    </row>
    <row r="273" spans="1:7" ht="15.75">
      <c r="A273" s="7"/>
      <c r="B273" s="13"/>
      <c r="C273" s="13"/>
      <c r="D273" s="7"/>
      <c r="E273" s="287"/>
      <c r="F273" s="7"/>
      <c r="G273" s="23"/>
    </row>
    <row r="274" spans="1:7" ht="15.75">
      <c r="A274" s="7"/>
      <c r="B274" s="13"/>
      <c r="C274" s="13"/>
      <c r="D274" s="7"/>
      <c r="E274" s="287"/>
      <c r="F274" s="7"/>
      <c r="G274" s="23"/>
    </row>
    <row r="275" spans="1:7" ht="15.75">
      <c r="A275" s="7"/>
      <c r="B275" s="13"/>
      <c r="C275" s="13"/>
      <c r="D275" s="7"/>
      <c r="E275" s="287"/>
      <c r="F275" s="7"/>
      <c r="G275" s="23"/>
    </row>
    <row r="276" spans="1:7" ht="15.75">
      <c r="A276" s="7"/>
      <c r="B276" s="13"/>
      <c r="C276" s="13"/>
      <c r="D276" s="7"/>
      <c r="E276" s="287"/>
      <c r="F276" s="7"/>
      <c r="G276" s="23"/>
    </row>
    <row r="277" spans="1:7" ht="15.75">
      <c r="A277" s="7"/>
      <c r="B277" s="13"/>
      <c r="C277" s="13"/>
      <c r="D277" s="7"/>
      <c r="E277" s="287"/>
      <c r="F277" s="7"/>
      <c r="G277" s="23"/>
    </row>
    <row r="278" spans="1:7" ht="15.75">
      <c r="A278" s="7"/>
      <c r="B278" s="13"/>
      <c r="C278" s="13"/>
      <c r="D278" s="7"/>
      <c r="E278" s="287"/>
      <c r="F278" s="7"/>
      <c r="G278" s="23"/>
    </row>
    <row r="279" spans="1:7" ht="15.75">
      <c r="A279" s="7"/>
      <c r="B279" s="13"/>
      <c r="C279" s="13"/>
      <c r="D279" s="7"/>
      <c r="E279" s="287"/>
      <c r="F279" s="7"/>
      <c r="G279" s="23"/>
    </row>
    <row r="280" spans="1:7" ht="15.75">
      <c r="A280" s="7"/>
      <c r="B280" s="13"/>
      <c r="C280" s="13"/>
      <c r="D280" s="7"/>
      <c r="E280" s="287"/>
      <c r="F280" s="7"/>
      <c r="G280" s="23"/>
    </row>
    <row r="281" spans="1:7" ht="15.75">
      <c r="A281" s="7"/>
      <c r="B281" s="13"/>
      <c r="C281" s="13"/>
      <c r="D281" s="7"/>
      <c r="E281" s="287"/>
      <c r="F281" s="7"/>
      <c r="G281" s="23"/>
    </row>
    <row r="282" spans="1:7" ht="15.75">
      <c r="A282" s="7"/>
      <c r="B282" s="13"/>
      <c r="C282" s="13"/>
      <c r="D282" s="7"/>
      <c r="E282" s="287"/>
      <c r="F282" s="7"/>
      <c r="G282" s="23"/>
    </row>
    <row r="283" spans="1:7" ht="15.75">
      <c r="A283" s="7"/>
      <c r="B283" s="13"/>
      <c r="C283" s="13"/>
      <c r="D283" s="7"/>
      <c r="E283" s="287"/>
      <c r="F283" s="7"/>
      <c r="G283" s="23"/>
    </row>
    <row r="284" spans="1:7" ht="15.75">
      <c r="A284" s="7"/>
      <c r="B284" s="13"/>
      <c r="C284" s="13"/>
      <c r="D284" s="7"/>
      <c r="E284" s="287"/>
      <c r="F284" s="7"/>
      <c r="G284" s="23"/>
    </row>
    <row r="285" spans="1:7" ht="15.75">
      <c r="A285" s="7"/>
      <c r="B285" s="13"/>
      <c r="C285" s="13"/>
      <c r="D285" s="7"/>
      <c r="E285" s="287"/>
      <c r="F285" s="7"/>
      <c r="G285" s="23"/>
    </row>
    <row r="286" spans="1:7" ht="15.75">
      <c r="A286" s="7"/>
      <c r="B286" s="13"/>
      <c r="C286" s="13"/>
      <c r="D286" s="7"/>
      <c r="E286" s="287"/>
      <c r="F286" s="7"/>
      <c r="G286" s="23"/>
    </row>
    <row r="287" spans="1:7" ht="15.75">
      <c r="A287" s="7"/>
      <c r="B287" s="13"/>
      <c r="C287" s="13"/>
      <c r="D287" s="7"/>
      <c r="E287" s="287"/>
      <c r="F287" s="7"/>
      <c r="G287" s="23"/>
    </row>
    <row r="288" spans="1:7" ht="15.75">
      <c r="A288" s="7"/>
      <c r="B288" s="13"/>
      <c r="C288" s="13"/>
      <c r="D288" s="7"/>
      <c r="E288" s="287"/>
      <c r="F288" s="7"/>
      <c r="G288" s="23"/>
    </row>
    <row r="289" spans="1:7" ht="15.75">
      <c r="A289" s="7"/>
      <c r="B289" s="13"/>
      <c r="C289" s="13"/>
      <c r="D289" s="7"/>
      <c r="E289" s="287"/>
      <c r="F289" s="7"/>
      <c r="G289" s="23"/>
    </row>
    <row r="290" spans="1:7" ht="15.75">
      <c r="A290" s="7"/>
      <c r="B290" s="13"/>
      <c r="C290" s="13"/>
      <c r="D290" s="7"/>
      <c r="E290" s="287"/>
      <c r="F290" s="7"/>
      <c r="G290" s="23"/>
    </row>
    <row r="291" spans="1:7" ht="15.75">
      <c r="A291" s="7"/>
      <c r="B291" s="13"/>
      <c r="C291" s="13"/>
      <c r="D291" s="7"/>
      <c r="E291" s="287"/>
      <c r="F291" s="7"/>
      <c r="G291" s="23"/>
    </row>
    <row r="292" spans="1:7" ht="15.75">
      <c r="A292" s="7"/>
      <c r="B292" s="13"/>
      <c r="C292" s="13"/>
      <c r="D292" s="7"/>
      <c r="E292" s="287"/>
      <c r="F292" s="7"/>
      <c r="G292" s="23"/>
    </row>
    <row r="293" spans="1:7" ht="15.75">
      <c r="A293" s="7"/>
      <c r="B293" s="13"/>
      <c r="C293" s="13"/>
      <c r="D293" s="7"/>
      <c r="E293" s="287"/>
      <c r="F293" s="7"/>
      <c r="G293" s="23"/>
    </row>
    <row r="294" spans="1:7" ht="15.75">
      <c r="A294" s="7"/>
      <c r="B294" s="13"/>
      <c r="C294" s="13"/>
      <c r="D294" s="7"/>
      <c r="E294" s="287"/>
      <c r="F294" s="7"/>
      <c r="G294" s="23"/>
    </row>
    <row r="295" spans="1:7" ht="15.75">
      <c r="A295" s="7"/>
      <c r="B295" s="13"/>
      <c r="C295" s="13"/>
      <c r="D295" s="7"/>
      <c r="E295" s="287"/>
      <c r="F295" s="7"/>
      <c r="G295" s="23"/>
    </row>
    <row r="296" spans="1:7" ht="15.75">
      <c r="A296" s="7"/>
      <c r="B296" s="13"/>
      <c r="C296" s="13"/>
      <c r="D296" s="7"/>
      <c r="E296" s="287"/>
      <c r="F296" s="7"/>
      <c r="G296" s="23"/>
    </row>
    <row r="297" spans="1:7" ht="15.75">
      <c r="A297" s="7"/>
      <c r="B297" s="13"/>
      <c r="C297" s="13"/>
      <c r="D297" s="7"/>
      <c r="E297" s="287"/>
      <c r="F297" s="7"/>
      <c r="G297" s="23"/>
    </row>
    <row r="298" spans="1:7" ht="15.75">
      <c r="A298" s="7"/>
      <c r="B298" s="13"/>
      <c r="C298" s="13"/>
      <c r="D298" s="7"/>
      <c r="E298" s="287"/>
      <c r="F298" s="7"/>
      <c r="G298" s="23"/>
    </row>
  </sheetData>
  <sheetProtection/>
  <mergeCells count="8">
    <mergeCell ref="B205:F205"/>
    <mergeCell ref="B232:F232"/>
    <mergeCell ref="A1:C1"/>
    <mergeCell ref="A2:C2"/>
    <mergeCell ref="B3:B5"/>
    <mergeCell ref="C3:C5"/>
    <mergeCell ref="C190:F190"/>
    <mergeCell ref="B191:F191"/>
  </mergeCells>
  <printOptions horizontalCentered="1"/>
  <pageMargins left="0.5905511811023623" right="0.3937007874015748" top="0.5511811023622047" bottom="0.4724409448818898" header="0.35433070866141736" footer="0.35433070866141736"/>
  <pageSetup fitToHeight="0" horizontalDpi="600" verticalDpi="600" orientation="landscape" paperSize="9" scale="75" r:id="rId1"/>
  <rowBreaks count="9" manualBreakCount="9">
    <brk id="22" max="7" man="1"/>
    <brk id="42" max="7" man="1"/>
    <brk id="62" max="7" man="1"/>
    <brk id="83" max="7" man="1"/>
    <brk id="103" max="7" man="1"/>
    <brk id="123" max="7" man="1"/>
    <brk id="143" max="7" man="1"/>
    <brk id="163" max="7" man="1"/>
    <brk id="184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G1724"/>
  <sheetViews>
    <sheetView zoomScale="75" zoomScaleNormal="75" zoomScaleSheetLayoutView="75" zoomScalePageLayoutView="0" workbookViewId="0" topLeftCell="A1">
      <selection activeCell="E10" sqref="E10"/>
    </sheetView>
  </sheetViews>
  <sheetFormatPr defaultColWidth="8.8515625" defaultRowHeight="12.75"/>
  <cols>
    <col min="1" max="1" width="5.7109375" style="272" customWidth="1"/>
    <col min="2" max="2" width="55.7109375" style="272" customWidth="1"/>
    <col min="3" max="3" width="59.00390625" style="273" customWidth="1"/>
    <col min="4" max="4" width="9.00390625" style="295" customWidth="1"/>
    <col min="5" max="5" width="16.28125" style="293" customWidth="1"/>
    <col min="6" max="6" width="21.8515625" style="272" customWidth="1"/>
    <col min="7" max="7" width="20.140625" style="31" customWidth="1"/>
    <col min="8" max="12" width="8.8515625" style="29" customWidth="1"/>
    <col min="13" max="16384" width="8.8515625" style="31" customWidth="1"/>
  </cols>
  <sheetData>
    <row r="1" spans="1:7" ht="15.75">
      <c r="A1" s="268"/>
      <c r="B1" s="786"/>
      <c r="C1" s="786"/>
      <c r="D1" s="294"/>
      <c r="E1" s="292"/>
      <c r="F1" s="269"/>
      <c r="G1" s="29"/>
    </row>
    <row r="2" spans="1:7" ht="15.75" customHeight="1">
      <c r="A2" s="270"/>
      <c r="B2" s="783"/>
      <c r="C2" s="783"/>
      <c r="D2" s="783"/>
      <c r="E2" s="292"/>
      <c r="F2" s="269"/>
      <c r="G2" s="29"/>
    </row>
    <row r="3" spans="1:7" ht="47.25" customHeight="1">
      <c r="A3" s="269"/>
      <c r="B3" s="725"/>
      <c r="C3" s="725"/>
      <c r="D3" s="30"/>
      <c r="E3" s="292"/>
      <c r="F3" s="269"/>
      <c r="G3" s="29"/>
    </row>
    <row r="4" spans="1:7" ht="66.75" customHeight="1">
      <c r="A4" s="726"/>
      <c r="B4" s="726"/>
      <c r="C4" s="726"/>
      <c r="D4" s="727"/>
      <c r="E4" s="727"/>
      <c r="F4" s="728"/>
      <c r="G4" s="729"/>
    </row>
    <row r="5" spans="1:7" ht="16.5" customHeight="1">
      <c r="A5" s="730"/>
      <c r="B5" s="731"/>
      <c r="C5" s="732"/>
      <c r="D5" s="14"/>
      <c r="E5" s="290"/>
      <c r="F5" s="14"/>
      <c r="G5" s="14"/>
    </row>
    <row r="6" spans="1:7" ht="18.75">
      <c r="A6" s="733"/>
      <c r="B6" s="734"/>
      <c r="C6" s="735"/>
      <c r="D6" s="736"/>
      <c r="E6" s="737"/>
      <c r="F6" s="11"/>
      <c r="G6" s="738"/>
    </row>
    <row r="7" spans="1:7" ht="18.75">
      <c r="A7" s="733"/>
      <c r="B7" s="734"/>
      <c r="C7" s="739"/>
      <c r="D7" s="740"/>
      <c r="E7" s="737"/>
      <c r="F7" s="741"/>
      <c r="G7" s="742"/>
    </row>
    <row r="8" spans="1:7" ht="18.75">
      <c r="A8" s="743"/>
      <c r="B8" s="744"/>
      <c r="C8" s="732"/>
      <c r="D8" s="738"/>
      <c r="E8" s="290"/>
      <c r="F8" s="11"/>
      <c r="G8" s="11"/>
    </row>
    <row r="9" spans="1:7" ht="18.75">
      <c r="A9" s="743"/>
      <c r="B9" s="744"/>
      <c r="C9" s="732"/>
      <c r="D9" s="738"/>
      <c r="E9" s="290"/>
      <c r="F9" s="11"/>
      <c r="G9" s="11"/>
    </row>
    <row r="10" spans="1:7" ht="18.75">
      <c r="A10" s="743"/>
      <c r="B10" s="744"/>
      <c r="C10" s="732"/>
      <c r="D10" s="738"/>
      <c r="E10" s="290"/>
      <c r="F10" s="11"/>
      <c r="G10" s="11"/>
    </row>
    <row r="11" spans="1:7" ht="18.75">
      <c r="A11" s="743"/>
      <c r="B11" s="744"/>
      <c r="C11" s="732"/>
      <c r="D11" s="738"/>
      <c r="E11" s="290"/>
      <c r="F11" s="11"/>
      <c r="G11" s="11"/>
    </row>
    <row r="12" spans="1:7" ht="18.75">
      <c r="A12" s="743"/>
      <c r="B12" s="744"/>
      <c r="C12" s="732"/>
      <c r="D12" s="738"/>
      <c r="E12" s="290"/>
      <c r="F12" s="11"/>
      <c r="G12" s="11"/>
    </row>
    <row r="13" spans="1:7" ht="18.75">
      <c r="A13" s="743"/>
      <c r="B13" s="744"/>
      <c r="C13" s="732"/>
      <c r="D13" s="738"/>
      <c r="E13" s="290"/>
      <c r="F13" s="11"/>
      <c r="G13" s="11"/>
    </row>
    <row r="14" spans="1:7" ht="18.75">
      <c r="A14" s="743"/>
      <c r="B14" s="744"/>
      <c r="C14" s="732"/>
      <c r="D14" s="738"/>
      <c r="E14" s="290"/>
      <c r="F14" s="11"/>
      <c r="G14" s="11"/>
    </row>
    <row r="15" spans="1:7" ht="18.75">
      <c r="A15" s="743"/>
      <c r="B15" s="744"/>
      <c r="C15" s="732"/>
      <c r="D15" s="738"/>
      <c r="E15" s="290"/>
      <c r="F15" s="11"/>
      <c r="G15" s="11"/>
    </row>
    <row r="16" spans="1:7" ht="18.75">
      <c r="A16" s="743"/>
      <c r="B16" s="744"/>
      <c r="C16" s="732"/>
      <c r="D16" s="738"/>
      <c r="E16" s="290"/>
      <c r="F16" s="11"/>
      <c r="G16" s="11"/>
    </row>
    <row r="17" spans="1:7" ht="18.75">
      <c r="A17" s="743"/>
      <c r="B17" s="744"/>
      <c r="C17" s="732"/>
      <c r="D17" s="738"/>
      <c r="E17" s="290"/>
      <c r="F17" s="11"/>
      <c r="G17" s="11"/>
    </row>
    <row r="18" spans="1:7" ht="18.75">
      <c r="A18" s="743"/>
      <c r="B18" s="744"/>
      <c r="C18" s="732"/>
      <c r="D18" s="738"/>
      <c r="E18" s="290"/>
      <c r="F18" s="11"/>
      <c r="G18" s="11"/>
    </row>
    <row r="19" spans="1:7" ht="18.75">
      <c r="A19" s="743"/>
      <c r="B19" s="744"/>
      <c r="C19" s="732"/>
      <c r="D19" s="738"/>
      <c r="E19" s="290"/>
      <c r="F19" s="11"/>
      <c r="G19" s="11"/>
    </row>
    <row r="20" spans="1:7" ht="18.75">
      <c r="A20" s="743"/>
      <c r="B20" s="744"/>
      <c r="C20" s="732"/>
      <c r="D20" s="159"/>
      <c r="E20" s="290"/>
      <c r="F20" s="11"/>
      <c r="G20" s="11"/>
    </row>
    <row r="21" spans="1:7" ht="18.75">
      <c r="A21" s="743"/>
      <c r="B21" s="744"/>
      <c r="C21" s="732"/>
      <c r="D21" s="159"/>
      <c r="E21" s="290"/>
      <c r="F21" s="11"/>
      <c r="G21" s="11"/>
    </row>
    <row r="22" spans="1:7" ht="18.75">
      <c r="A22" s="743"/>
      <c r="B22" s="744"/>
      <c r="C22" s="732"/>
      <c r="D22" s="159"/>
      <c r="E22" s="290"/>
      <c r="F22" s="11"/>
      <c r="G22" s="11"/>
    </row>
    <row r="23" spans="1:7" ht="18.75">
      <c r="A23" s="743"/>
      <c r="B23" s="744"/>
      <c r="C23" s="732"/>
      <c r="D23" s="159"/>
      <c r="E23" s="290"/>
      <c r="F23" s="11"/>
      <c r="G23" s="11"/>
    </row>
    <row r="24" spans="1:7" ht="18.75">
      <c r="A24" s="743"/>
      <c r="B24" s="744"/>
      <c r="C24" s="732"/>
      <c r="D24" s="738"/>
      <c r="E24" s="290"/>
      <c r="F24" s="11"/>
      <c r="G24" s="11"/>
    </row>
    <row r="25" spans="1:7" ht="18.75">
      <c r="A25" s="733"/>
      <c r="B25" s="734"/>
      <c r="C25" s="739"/>
      <c r="D25" s="742"/>
      <c r="E25" s="737"/>
      <c r="F25" s="741"/>
      <c r="G25" s="741"/>
    </row>
    <row r="26" spans="1:7" ht="18.75">
      <c r="A26" s="743"/>
      <c r="B26" s="744"/>
      <c r="C26" s="732"/>
      <c r="D26" s="738"/>
      <c r="E26" s="290"/>
      <c r="F26" s="11"/>
      <c r="G26" s="11"/>
    </row>
    <row r="27" spans="1:7" ht="18.75">
      <c r="A27" s="743"/>
      <c r="B27" s="744"/>
      <c r="C27" s="732"/>
      <c r="D27" s="738"/>
      <c r="E27" s="290"/>
      <c r="F27" s="11"/>
      <c r="G27" s="11"/>
    </row>
    <row r="28" spans="1:7" ht="18.75">
      <c r="A28" s="743"/>
      <c r="B28" s="744"/>
      <c r="C28" s="732"/>
      <c r="D28" s="738"/>
      <c r="E28" s="290"/>
      <c r="F28" s="11"/>
      <c r="G28" s="11"/>
    </row>
    <row r="29" spans="1:7" ht="18.75">
      <c r="A29" s="743"/>
      <c r="B29" s="744"/>
      <c r="C29" s="732"/>
      <c r="D29" s="738"/>
      <c r="E29" s="290"/>
      <c r="F29" s="11"/>
      <c r="G29" s="11"/>
    </row>
    <row r="30" spans="1:7" ht="18.75">
      <c r="A30" s="743"/>
      <c r="B30" s="744"/>
      <c r="C30" s="732"/>
      <c r="D30" s="738"/>
      <c r="E30" s="290"/>
      <c r="F30" s="11"/>
      <c r="G30" s="11"/>
    </row>
    <row r="31" spans="1:7" ht="18.75">
      <c r="A31" s="743"/>
      <c r="B31" s="744"/>
      <c r="C31" s="732"/>
      <c r="D31" s="738"/>
      <c r="E31" s="290"/>
      <c r="F31" s="11"/>
      <c r="G31" s="11"/>
    </row>
    <row r="32" spans="1:7" ht="18.75">
      <c r="A32" s="743"/>
      <c r="B32" s="744"/>
      <c r="C32" s="732"/>
      <c r="D32" s="738"/>
      <c r="E32" s="290"/>
      <c r="F32" s="11"/>
      <c r="G32" s="11"/>
    </row>
    <row r="33" spans="1:7" ht="18.75">
      <c r="A33" s="743"/>
      <c r="B33" s="744"/>
      <c r="C33" s="732"/>
      <c r="D33" s="738"/>
      <c r="E33" s="290"/>
      <c r="F33" s="11"/>
      <c r="G33" s="11"/>
    </row>
    <row r="34" spans="1:7" ht="18.75">
      <c r="A34" s="743"/>
      <c r="B34" s="744"/>
      <c r="C34" s="732"/>
      <c r="D34" s="738"/>
      <c r="E34" s="290"/>
      <c r="F34" s="11"/>
      <c r="G34" s="11"/>
    </row>
    <row r="35" spans="1:7" ht="18.75">
      <c r="A35" s="743"/>
      <c r="B35" s="744"/>
      <c r="C35" s="732"/>
      <c r="D35" s="738"/>
      <c r="E35" s="290"/>
      <c r="F35" s="11"/>
      <c r="G35" s="11"/>
    </row>
    <row r="36" spans="1:7" ht="18.75">
      <c r="A36" s="743"/>
      <c r="B36" s="744"/>
      <c r="C36" s="732"/>
      <c r="D36" s="738"/>
      <c r="E36" s="290"/>
      <c r="F36" s="11"/>
      <c r="G36" s="11"/>
    </row>
    <row r="37" spans="1:7" ht="18.75">
      <c r="A37" s="743"/>
      <c r="B37" s="744"/>
      <c r="C37" s="732"/>
      <c r="D37" s="738"/>
      <c r="E37" s="290"/>
      <c r="F37" s="11"/>
      <c r="G37" s="11"/>
    </row>
    <row r="38" spans="1:7" ht="18.75">
      <c r="A38" s="743"/>
      <c r="B38" s="744"/>
      <c r="C38" s="732"/>
      <c r="D38" s="738"/>
      <c r="E38" s="290"/>
      <c r="F38" s="11"/>
      <c r="G38" s="11"/>
    </row>
    <row r="39" spans="1:7" ht="18.75">
      <c r="A39" s="743"/>
      <c r="B39" s="744"/>
      <c r="C39" s="732"/>
      <c r="D39" s="738"/>
      <c r="E39" s="290"/>
      <c r="F39" s="11"/>
      <c r="G39" s="11"/>
    </row>
    <row r="40" spans="1:7" ht="18.75">
      <c r="A40" s="743"/>
      <c r="B40" s="744"/>
      <c r="C40" s="732"/>
      <c r="D40" s="159"/>
      <c r="E40" s="290"/>
      <c r="F40" s="11"/>
      <c r="G40" s="11"/>
    </row>
    <row r="41" spans="1:7" ht="18.75">
      <c r="A41" s="743"/>
      <c r="B41" s="744"/>
      <c r="C41" s="732"/>
      <c r="D41" s="159"/>
      <c r="E41" s="290"/>
      <c r="F41" s="11"/>
      <c r="G41" s="11"/>
    </row>
    <row r="42" spans="1:7" ht="18.75">
      <c r="A42" s="743"/>
      <c r="B42" s="744"/>
      <c r="C42" s="732"/>
      <c r="D42" s="159"/>
      <c r="E42" s="290"/>
      <c r="F42" s="11"/>
      <c r="G42" s="11"/>
    </row>
    <row r="43" spans="1:7" ht="18.75">
      <c r="A43" s="743"/>
      <c r="B43" s="744"/>
      <c r="C43" s="732"/>
      <c r="D43" s="159"/>
      <c r="E43" s="290"/>
      <c r="F43" s="11"/>
      <c r="G43" s="11"/>
    </row>
    <row r="44" spans="1:7" ht="18.75">
      <c r="A44" s="743"/>
      <c r="B44" s="744"/>
      <c r="C44" s="732"/>
      <c r="D44" s="738"/>
      <c r="E44" s="290"/>
      <c r="F44" s="11"/>
      <c r="G44" s="11"/>
    </row>
    <row r="45" spans="1:7" ht="18.75">
      <c r="A45" s="733"/>
      <c r="B45" s="734"/>
      <c r="C45" s="739"/>
      <c r="D45" s="742"/>
      <c r="E45" s="737"/>
      <c r="F45" s="741"/>
      <c r="G45" s="741"/>
    </row>
    <row r="46" spans="1:7" ht="18.75">
      <c r="A46" s="743"/>
      <c r="B46" s="744"/>
      <c r="C46" s="732"/>
      <c r="D46" s="738"/>
      <c r="E46" s="290"/>
      <c r="F46" s="11"/>
      <c r="G46" s="11"/>
    </row>
    <row r="47" spans="1:7" ht="18.75">
      <c r="A47" s="743"/>
      <c r="B47" s="744"/>
      <c r="C47" s="732"/>
      <c r="D47" s="738"/>
      <c r="E47" s="290"/>
      <c r="F47" s="11"/>
      <c r="G47" s="11"/>
    </row>
    <row r="48" spans="1:7" ht="18.75">
      <c r="A48" s="743"/>
      <c r="B48" s="744"/>
      <c r="C48" s="732"/>
      <c r="D48" s="738"/>
      <c r="E48" s="290"/>
      <c r="F48" s="11"/>
      <c r="G48" s="11"/>
    </row>
    <row r="49" spans="1:7" ht="18.75">
      <c r="A49" s="743"/>
      <c r="B49" s="744"/>
      <c r="C49" s="732"/>
      <c r="D49" s="738"/>
      <c r="E49" s="290"/>
      <c r="F49" s="11"/>
      <c r="G49" s="11"/>
    </row>
    <row r="50" spans="1:7" ht="18.75">
      <c r="A50" s="743"/>
      <c r="B50" s="744"/>
      <c r="C50" s="732"/>
      <c r="D50" s="738"/>
      <c r="E50" s="290"/>
      <c r="F50" s="11"/>
      <c r="G50" s="11"/>
    </row>
    <row r="51" spans="1:7" ht="18.75">
      <c r="A51" s="743"/>
      <c r="B51" s="744"/>
      <c r="C51" s="732"/>
      <c r="D51" s="738"/>
      <c r="E51" s="290"/>
      <c r="F51" s="11"/>
      <c r="G51" s="11"/>
    </row>
    <row r="52" spans="1:7" ht="18.75">
      <c r="A52" s="743"/>
      <c r="B52" s="744"/>
      <c r="C52" s="732"/>
      <c r="D52" s="738"/>
      <c r="E52" s="290"/>
      <c r="F52" s="11"/>
      <c r="G52" s="11"/>
    </row>
    <row r="53" spans="1:7" ht="18.75">
      <c r="A53" s="743"/>
      <c r="B53" s="744"/>
      <c r="C53" s="732"/>
      <c r="D53" s="738"/>
      <c r="E53" s="290"/>
      <c r="F53" s="11"/>
      <c r="G53" s="11"/>
    </row>
    <row r="54" spans="1:7" ht="18.75">
      <c r="A54" s="743"/>
      <c r="B54" s="744"/>
      <c r="C54" s="732"/>
      <c r="D54" s="738"/>
      <c r="E54" s="290"/>
      <c r="F54" s="11"/>
      <c r="G54" s="11"/>
    </row>
    <row r="55" spans="1:7" ht="18.75">
      <c r="A55" s="743"/>
      <c r="B55" s="744"/>
      <c r="C55" s="732"/>
      <c r="D55" s="738"/>
      <c r="E55" s="290"/>
      <c r="F55" s="11"/>
      <c r="G55" s="11"/>
    </row>
    <row r="56" spans="1:7" ht="18.75">
      <c r="A56" s="743"/>
      <c r="B56" s="744"/>
      <c r="C56" s="732"/>
      <c r="D56" s="738"/>
      <c r="E56" s="290"/>
      <c r="F56" s="11"/>
      <c r="G56" s="11"/>
    </row>
    <row r="57" spans="1:7" ht="18.75">
      <c r="A57" s="743"/>
      <c r="B57" s="744"/>
      <c r="C57" s="732"/>
      <c r="D57" s="738"/>
      <c r="E57" s="290"/>
      <c r="F57" s="11"/>
      <c r="G57" s="11"/>
    </row>
    <row r="58" spans="1:7" ht="18.75">
      <c r="A58" s="743"/>
      <c r="B58" s="744"/>
      <c r="C58" s="732"/>
      <c r="D58" s="738"/>
      <c r="E58" s="290"/>
      <c r="F58" s="11"/>
      <c r="G58" s="11"/>
    </row>
    <row r="59" spans="1:7" ht="18.75">
      <c r="A59" s="743"/>
      <c r="B59" s="744"/>
      <c r="C59" s="732"/>
      <c r="D59" s="738"/>
      <c r="E59" s="290"/>
      <c r="F59" s="11"/>
      <c r="G59" s="11"/>
    </row>
    <row r="60" spans="1:7" ht="18.75">
      <c r="A60" s="743"/>
      <c r="B60" s="744"/>
      <c r="C60" s="732"/>
      <c r="D60" s="159"/>
      <c r="E60" s="290"/>
      <c r="F60" s="11"/>
      <c r="G60" s="11"/>
    </row>
    <row r="61" spans="1:7" ht="18.75">
      <c r="A61" s="743"/>
      <c r="B61" s="744"/>
      <c r="C61" s="732"/>
      <c r="D61" s="159"/>
      <c r="E61" s="290"/>
      <c r="F61" s="11"/>
      <c r="G61" s="11"/>
    </row>
    <row r="62" spans="1:7" ht="18.75">
      <c r="A62" s="743"/>
      <c r="B62" s="744"/>
      <c r="C62" s="732"/>
      <c r="D62" s="159"/>
      <c r="E62" s="290"/>
      <c r="F62" s="11"/>
      <c r="G62" s="11"/>
    </row>
    <row r="63" spans="1:7" ht="18.75">
      <c r="A63" s="743"/>
      <c r="B63" s="744"/>
      <c r="C63" s="732"/>
      <c r="D63" s="159"/>
      <c r="E63" s="290"/>
      <c r="F63" s="11"/>
      <c r="G63" s="11"/>
    </row>
    <row r="64" spans="1:7" ht="18.75">
      <c r="A64" s="743"/>
      <c r="B64" s="744"/>
      <c r="C64" s="732"/>
      <c r="D64" s="159"/>
      <c r="E64" s="290"/>
      <c r="F64" s="11"/>
      <c r="G64" s="11"/>
    </row>
    <row r="65" spans="1:7" ht="18.75">
      <c r="A65" s="743"/>
      <c r="B65" s="744"/>
      <c r="C65" s="732"/>
      <c r="D65" s="159"/>
      <c r="E65" s="290"/>
      <c r="F65" s="11"/>
      <c r="G65" s="11"/>
    </row>
    <row r="66" spans="1:7" ht="18.75">
      <c r="A66" s="743"/>
      <c r="B66" s="744"/>
      <c r="C66" s="732"/>
      <c r="D66" s="159"/>
      <c r="E66" s="290"/>
      <c r="F66" s="11"/>
      <c r="G66" s="11"/>
    </row>
    <row r="67" spans="1:7" ht="18.75">
      <c r="A67" s="743"/>
      <c r="B67" s="744"/>
      <c r="C67" s="732"/>
      <c r="D67" s="738"/>
      <c r="E67" s="290"/>
      <c r="F67" s="11"/>
      <c r="G67" s="11"/>
    </row>
    <row r="68" spans="1:7" ht="18" customHeight="1">
      <c r="A68" s="733"/>
      <c r="B68" s="734"/>
      <c r="C68" s="739"/>
      <c r="D68" s="742"/>
      <c r="E68" s="737"/>
      <c r="F68" s="741"/>
      <c r="G68" s="741"/>
    </row>
    <row r="69" spans="1:7" ht="18" customHeight="1">
      <c r="A69" s="743"/>
      <c r="B69" s="744"/>
      <c r="C69" s="732"/>
      <c r="D69" s="738"/>
      <c r="E69" s="290"/>
      <c r="F69" s="11"/>
      <c r="G69" s="11"/>
    </row>
    <row r="70" spans="1:7" ht="18.75">
      <c r="A70" s="743"/>
      <c r="B70" s="744"/>
      <c r="C70" s="732"/>
      <c r="D70" s="738"/>
      <c r="E70" s="290"/>
      <c r="F70" s="11"/>
      <c r="G70" s="11"/>
    </row>
    <row r="71" spans="1:7" ht="18.75">
      <c r="A71" s="743"/>
      <c r="B71" s="744"/>
      <c r="C71" s="732"/>
      <c r="D71" s="738"/>
      <c r="E71" s="290"/>
      <c r="F71" s="11"/>
      <c r="G71" s="11"/>
    </row>
    <row r="72" spans="1:7" ht="18.75">
      <c r="A72" s="743"/>
      <c r="B72" s="744"/>
      <c r="C72" s="732"/>
      <c r="D72" s="738"/>
      <c r="E72" s="290"/>
      <c r="F72" s="11"/>
      <c r="G72" s="11"/>
    </row>
    <row r="73" spans="1:7" ht="18.75">
      <c r="A73" s="743"/>
      <c r="B73" s="744"/>
      <c r="C73" s="732"/>
      <c r="D73" s="738"/>
      <c r="E73" s="290"/>
      <c r="F73" s="11"/>
      <c r="G73" s="11"/>
    </row>
    <row r="74" spans="1:7" ht="18.75">
      <c r="A74" s="743"/>
      <c r="B74" s="744"/>
      <c r="C74" s="732"/>
      <c r="D74" s="738"/>
      <c r="E74" s="290"/>
      <c r="F74" s="11"/>
      <c r="G74" s="11"/>
    </row>
    <row r="75" spans="1:7" ht="18.75">
      <c r="A75" s="743"/>
      <c r="B75" s="744"/>
      <c r="C75" s="732"/>
      <c r="D75" s="738"/>
      <c r="E75" s="290"/>
      <c r="F75" s="11"/>
      <c r="G75" s="11"/>
    </row>
    <row r="76" spans="1:7" ht="18.75">
      <c r="A76" s="743"/>
      <c r="B76" s="744"/>
      <c r="C76" s="732"/>
      <c r="D76" s="738"/>
      <c r="E76" s="290"/>
      <c r="F76" s="11"/>
      <c r="G76" s="11"/>
    </row>
    <row r="77" spans="1:7" ht="18.75">
      <c r="A77" s="743"/>
      <c r="B77" s="744"/>
      <c r="C77" s="732"/>
      <c r="D77" s="738"/>
      <c r="E77" s="290"/>
      <c r="F77" s="11"/>
      <c r="G77" s="11"/>
    </row>
    <row r="78" spans="1:7" ht="18.75">
      <c r="A78" s="743"/>
      <c r="B78" s="744"/>
      <c r="C78" s="732"/>
      <c r="D78" s="738"/>
      <c r="E78" s="290"/>
      <c r="F78" s="11"/>
      <c r="G78" s="11"/>
    </row>
    <row r="79" spans="1:7" ht="18.75">
      <c r="A79" s="743"/>
      <c r="B79" s="744"/>
      <c r="C79" s="732"/>
      <c r="D79" s="738"/>
      <c r="E79" s="290"/>
      <c r="F79" s="11"/>
      <c r="G79" s="11"/>
    </row>
    <row r="80" spans="1:7" ht="18.75">
      <c r="A80" s="743"/>
      <c r="B80" s="744"/>
      <c r="C80" s="732"/>
      <c r="D80" s="738"/>
      <c r="E80" s="290"/>
      <c r="F80" s="11"/>
      <c r="G80" s="11"/>
    </row>
    <row r="81" spans="1:7" ht="18.75">
      <c r="A81" s="743"/>
      <c r="B81" s="744"/>
      <c r="C81" s="732"/>
      <c r="D81" s="738"/>
      <c r="E81" s="290"/>
      <c r="F81" s="11"/>
      <c r="G81" s="11"/>
    </row>
    <row r="82" spans="1:7" ht="18.75">
      <c r="A82" s="743"/>
      <c r="B82" s="744"/>
      <c r="C82" s="732"/>
      <c r="D82" s="738"/>
      <c r="E82" s="290"/>
      <c r="F82" s="11"/>
      <c r="G82" s="11"/>
    </row>
    <row r="83" spans="1:7" ht="18.75">
      <c r="A83" s="743"/>
      <c r="B83" s="744"/>
      <c r="C83" s="732"/>
      <c r="D83" s="738"/>
      <c r="E83" s="290"/>
      <c r="F83" s="11"/>
      <c r="G83" s="11"/>
    </row>
    <row r="84" spans="1:7" ht="18.75">
      <c r="A84" s="743"/>
      <c r="B84" s="744"/>
      <c r="C84" s="732"/>
      <c r="D84" s="738"/>
      <c r="E84" s="290"/>
      <c r="F84" s="11"/>
      <c r="G84" s="11"/>
    </row>
    <row r="85" spans="1:7" ht="18.75">
      <c r="A85" s="743"/>
      <c r="B85" s="744"/>
      <c r="C85" s="732"/>
      <c r="D85" s="738"/>
      <c r="E85" s="290"/>
      <c r="F85" s="11"/>
      <c r="G85" s="11"/>
    </row>
    <row r="86" spans="1:7" ht="18.75">
      <c r="A86" s="743"/>
      <c r="B86" s="744"/>
      <c r="C86" s="732"/>
      <c r="D86" s="738"/>
      <c r="E86" s="290"/>
      <c r="F86" s="11"/>
      <c r="G86" s="11"/>
    </row>
    <row r="87" spans="1:7" ht="18.75">
      <c r="A87" s="743"/>
      <c r="B87" s="744"/>
      <c r="C87" s="732"/>
      <c r="D87" s="159"/>
      <c r="E87" s="290"/>
      <c r="F87" s="11"/>
      <c r="G87" s="11"/>
    </row>
    <row r="88" spans="1:7" ht="18.75">
      <c r="A88" s="743"/>
      <c r="B88" s="744"/>
      <c r="C88" s="732"/>
      <c r="D88" s="159"/>
      <c r="E88" s="290"/>
      <c r="F88" s="11"/>
      <c r="G88" s="11"/>
    </row>
    <row r="89" spans="1:7" ht="18.75">
      <c r="A89" s="743"/>
      <c r="B89" s="744"/>
      <c r="C89" s="732"/>
      <c r="D89" s="159"/>
      <c r="E89" s="290"/>
      <c r="F89" s="11"/>
      <c r="G89" s="11"/>
    </row>
    <row r="90" spans="1:7" ht="18.75">
      <c r="A90" s="743"/>
      <c r="B90" s="744"/>
      <c r="C90" s="732"/>
      <c r="D90" s="159"/>
      <c r="E90" s="290"/>
      <c r="F90" s="11"/>
      <c r="G90" s="11"/>
    </row>
    <row r="91" spans="1:7" ht="18.75">
      <c r="A91" s="743"/>
      <c r="B91" s="744"/>
      <c r="C91" s="732"/>
      <c r="D91" s="159"/>
      <c r="E91" s="290"/>
      <c r="F91" s="11"/>
      <c r="G91" s="11"/>
    </row>
    <row r="92" spans="1:7" ht="18.75">
      <c r="A92" s="743"/>
      <c r="B92" s="744"/>
      <c r="C92" s="732"/>
      <c r="D92" s="159"/>
      <c r="E92" s="290"/>
      <c r="F92" s="11"/>
      <c r="G92" s="11"/>
    </row>
    <row r="93" spans="1:7" ht="18.75">
      <c r="A93" s="743"/>
      <c r="B93" s="744"/>
      <c r="C93" s="732"/>
      <c r="D93" s="159"/>
      <c r="E93" s="290"/>
      <c r="F93" s="11"/>
      <c r="G93" s="11"/>
    </row>
    <row r="94" spans="1:7" ht="18.75">
      <c r="A94" s="743"/>
      <c r="B94" s="744"/>
      <c r="C94" s="732"/>
      <c r="D94" s="159"/>
      <c r="E94" s="290"/>
      <c r="F94" s="11"/>
      <c r="G94" s="11"/>
    </row>
    <row r="95" spans="1:7" ht="18.75">
      <c r="A95" s="743"/>
      <c r="B95" s="744"/>
      <c r="C95" s="732"/>
      <c r="D95" s="159"/>
      <c r="E95" s="290"/>
      <c r="F95" s="11"/>
      <c r="G95" s="11"/>
    </row>
    <row r="96" spans="1:7" ht="18.75">
      <c r="A96" s="743"/>
      <c r="B96" s="744"/>
      <c r="C96" s="732"/>
      <c r="D96" s="738"/>
      <c r="E96" s="290"/>
      <c r="F96" s="11"/>
      <c r="G96" s="11"/>
    </row>
    <row r="97" spans="1:7" ht="18.75">
      <c r="A97" s="733"/>
      <c r="B97" s="734"/>
      <c r="C97" s="739"/>
      <c r="D97" s="742"/>
      <c r="E97" s="737"/>
      <c r="F97" s="741"/>
      <c r="G97" s="741"/>
    </row>
    <row r="98" spans="1:7" ht="18.75">
      <c r="A98" s="743"/>
      <c r="B98" s="744"/>
      <c r="C98" s="732"/>
      <c r="D98" s="738"/>
      <c r="E98" s="290"/>
      <c r="F98" s="11"/>
      <c r="G98" s="11"/>
    </row>
    <row r="99" spans="1:7" ht="18.75">
      <c r="A99" s="743"/>
      <c r="B99" s="744"/>
      <c r="C99" s="732"/>
      <c r="D99" s="738"/>
      <c r="E99" s="290"/>
      <c r="F99" s="11"/>
      <c r="G99" s="11"/>
    </row>
    <row r="100" spans="1:7" ht="18.75">
      <c r="A100" s="743"/>
      <c r="B100" s="744"/>
      <c r="C100" s="732"/>
      <c r="D100" s="738"/>
      <c r="E100" s="290"/>
      <c r="F100" s="11"/>
      <c r="G100" s="11"/>
    </row>
    <row r="101" spans="1:7" ht="18.75">
      <c r="A101" s="743"/>
      <c r="B101" s="744"/>
      <c r="C101" s="732"/>
      <c r="D101" s="738"/>
      <c r="E101" s="290"/>
      <c r="F101" s="11"/>
      <c r="G101" s="11"/>
    </row>
    <row r="102" spans="1:7" ht="18.75">
      <c r="A102" s="743"/>
      <c r="B102" s="744"/>
      <c r="C102" s="732"/>
      <c r="D102" s="738"/>
      <c r="E102" s="290"/>
      <c r="F102" s="11"/>
      <c r="G102" s="11"/>
    </row>
    <row r="103" spans="1:7" ht="18.75">
      <c r="A103" s="743"/>
      <c r="B103" s="744"/>
      <c r="C103" s="732"/>
      <c r="D103" s="738"/>
      <c r="E103" s="290"/>
      <c r="F103" s="11"/>
      <c r="G103" s="11"/>
    </row>
    <row r="104" spans="1:7" ht="18.75">
      <c r="A104" s="743"/>
      <c r="B104" s="744"/>
      <c r="C104" s="732"/>
      <c r="D104" s="738"/>
      <c r="E104" s="290"/>
      <c r="F104" s="11"/>
      <c r="G104" s="11"/>
    </row>
    <row r="105" spans="1:7" ht="18.75">
      <c r="A105" s="743"/>
      <c r="B105" s="744"/>
      <c r="C105" s="732"/>
      <c r="D105" s="738"/>
      <c r="E105" s="290"/>
      <c r="F105" s="11"/>
      <c r="G105" s="11"/>
    </row>
    <row r="106" spans="1:7" ht="18.75">
      <c r="A106" s="743"/>
      <c r="B106" s="744"/>
      <c r="C106" s="732"/>
      <c r="D106" s="738"/>
      <c r="E106" s="290"/>
      <c r="F106" s="11"/>
      <c r="G106" s="11"/>
    </row>
    <row r="107" spans="1:7" ht="18.75">
      <c r="A107" s="743"/>
      <c r="B107" s="744"/>
      <c r="C107" s="732"/>
      <c r="D107" s="738"/>
      <c r="E107" s="290"/>
      <c r="F107" s="11"/>
      <c r="G107" s="11"/>
    </row>
    <row r="108" spans="1:7" ht="18.75">
      <c r="A108" s="743"/>
      <c r="B108" s="744"/>
      <c r="C108" s="732"/>
      <c r="D108" s="738"/>
      <c r="E108" s="290"/>
      <c r="F108" s="11"/>
      <c r="G108" s="11"/>
    </row>
    <row r="109" spans="1:7" ht="18.75">
      <c r="A109" s="743"/>
      <c r="B109" s="744"/>
      <c r="C109" s="732"/>
      <c r="D109" s="159"/>
      <c r="E109" s="290"/>
      <c r="F109" s="11"/>
      <c r="G109" s="11"/>
    </row>
    <row r="110" spans="1:7" ht="18.75">
      <c r="A110" s="743"/>
      <c r="B110" s="744"/>
      <c r="C110" s="732"/>
      <c r="D110" s="159"/>
      <c r="E110" s="290"/>
      <c r="F110" s="11"/>
      <c r="G110" s="11"/>
    </row>
    <row r="111" spans="1:7" ht="18.75">
      <c r="A111" s="743"/>
      <c r="B111" s="744"/>
      <c r="C111" s="732"/>
      <c r="D111" s="159"/>
      <c r="E111" s="290"/>
      <c r="F111" s="11"/>
      <c r="G111" s="11"/>
    </row>
    <row r="112" spans="1:7" ht="18.75">
      <c r="A112" s="743"/>
      <c r="B112" s="744"/>
      <c r="C112" s="732"/>
      <c r="D112" s="159"/>
      <c r="E112" s="290"/>
      <c r="F112" s="11"/>
      <c r="G112" s="11"/>
    </row>
    <row r="113" spans="1:7" ht="18.75">
      <c r="A113" s="743"/>
      <c r="B113" s="744"/>
      <c r="C113" s="732"/>
      <c r="D113" s="738"/>
      <c r="E113" s="290"/>
      <c r="F113" s="11"/>
      <c r="G113" s="11"/>
    </row>
    <row r="114" spans="1:7" ht="18.75">
      <c r="A114" s="733"/>
      <c r="B114" s="734"/>
      <c r="C114" s="739"/>
      <c r="D114" s="742"/>
      <c r="E114" s="737"/>
      <c r="F114" s="741"/>
      <c r="G114" s="741"/>
    </row>
    <row r="115" spans="1:7" ht="18.75">
      <c r="A115" s="743"/>
      <c r="B115" s="744"/>
      <c r="C115" s="732"/>
      <c r="D115" s="738"/>
      <c r="E115" s="290"/>
      <c r="F115" s="11"/>
      <c r="G115" s="11"/>
    </row>
    <row r="116" spans="1:7" ht="18.75">
      <c r="A116" s="743"/>
      <c r="B116" s="744"/>
      <c r="C116" s="732"/>
      <c r="D116" s="738"/>
      <c r="E116" s="290"/>
      <c r="F116" s="11"/>
      <c r="G116" s="11"/>
    </row>
    <row r="117" spans="1:7" ht="18.75">
      <c r="A117" s="743"/>
      <c r="B117" s="744"/>
      <c r="C117" s="732"/>
      <c r="D117" s="738"/>
      <c r="E117" s="290"/>
      <c r="F117" s="11"/>
      <c r="G117" s="11"/>
    </row>
    <row r="118" spans="1:7" ht="18.75">
      <c r="A118" s="743"/>
      <c r="B118" s="744"/>
      <c r="C118" s="732"/>
      <c r="D118" s="738"/>
      <c r="E118" s="290"/>
      <c r="F118" s="11"/>
      <c r="G118" s="11"/>
    </row>
    <row r="119" spans="1:7" ht="18.75">
      <c r="A119" s="743"/>
      <c r="B119" s="744"/>
      <c r="C119" s="732"/>
      <c r="D119" s="738"/>
      <c r="E119" s="290"/>
      <c r="F119" s="11"/>
      <c r="G119" s="11"/>
    </row>
    <row r="120" spans="1:7" ht="18.75">
      <c r="A120" s="743"/>
      <c r="B120" s="744"/>
      <c r="C120" s="732"/>
      <c r="D120" s="738"/>
      <c r="E120" s="290"/>
      <c r="F120" s="11"/>
      <c r="G120" s="11"/>
    </row>
    <row r="121" spans="1:7" ht="18.75">
      <c r="A121" s="743"/>
      <c r="B121" s="744"/>
      <c r="C121" s="732"/>
      <c r="D121" s="738"/>
      <c r="E121" s="290"/>
      <c r="F121" s="11"/>
      <c r="G121" s="11"/>
    </row>
    <row r="122" spans="1:7" ht="18.75">
      <c r="A122" s="743"/>
      <c r="B122" s="744"/>
      <c r="C122" s="732"/>
      <c r="D122" s="738"/>
      <c r="E122" s="290"/>
      <c r="F122" s="11"/>
      <c r="G122" s="11"/>
    </row>
    <row r="123" spans="1:7" ht="18.75">
      <c r="A123" s="733"/>
      <c r="B123" s="734"/>
      <c r="C123" s="739"/>
      <c r="D123" s="742"/>
      <c r="E123" s="737"/>
      <c r="F123" s="741"/>
      <c r="G123" s="741"/>
    </row>
    <row r="124" spans="1:7" ht="18.75">
      <c r="A124" s="743"/>
      <c r="B124" s="744"/>
      <c r="C124" s="732"/>
      <c r="D124" s="738"/>
      <c r="E124" s="290"/>
      <c r="F124" s="11"/>
      <c r="G124" s="11"/>
    </row>
    <row r="125" spans="1:7" ht="18.75">
      <c r="A125" s="743"/>
      <c r="B125" s="744"/>
      <c r="C125" s="732"/>
      <c r="D125" s="738"/>
      <c r="E125" s="290"/>
      <c r="F125" s="11"/>
      <c r="G125" s="11"/>
    </row>
    <row r="126" spans="1:7" ht="18.75">
      <c r="A126" s="743"/>
      <c r="B126" s="744"/>
      <c r="C126" s="732"/>
      <c r="D126" s="738"/>
      <c r="E126" s="290"/>
      <c r="F126" s="11"/>
      <c r="G126" s="11"/>
    </row>
    <row r="127" spans="1:7" ht="18.75" hidden="1">
      <c r="A127" s="743"/>
      <c r="B127" s="744"/>
      <c r="C127" s="732"/>
      <c r="D127" s="738"/>
      <c r="E127" s="290"/>
      <c r="F127" s="11"/>
      <c r="G127" s="11"/>
    </row>
    <row r="128" spans="1:7" ht="18.75">
      <c r="A128" s="743"/>
      <c r="B128" s="744"/>
      <c r="C128" s="732"/>
      <c r="D128" s="738"/>
      <c r="E128" s="290"/>
      <c r="F128" s="11"/>
      <c r="G128" s="11"/>
    </row>
    <row r="129" spans="1:7" ht="18.75">
      <c r="A129" s="743"/>
      <c r="B129" s="744"/>
      <c r="C129" s="732"/>
      <c r="D129" s="738"/>
      <c r="E129" s="290"/>
      <c r="F129" s="11"/>
      <c r="G129" s="11"/>
    </row>
    <row r="130" spans="1:7" ht="18.75">
      <c r="A130" s="743"/>
      <c r="B130" s="744"/>
      <c r="C130" s="732"/>
      <c r="D130" s="738"/>
      <c r="E130" s="290"/>
      <c r="F130" s="11"/>
      <c r="G130" s="11"/>
    </row>
    <row r="131" spans="1:7" ht="18.75">
      <c r="A131" s="743"/>
      <c r="B131" s="744"/>
      <c r="C131" s="732"/>
      <c r="D131" s="738"/>
      <c r="E131" s="290"/>
      <c r="F131" s="11"/>
      <c r="G131" s="11"/>
    </row>
    <row r="132" spans="1:7" ht="18.75">
      <c r="A132" s="743"/>
      <c r="B132" s="744"/>
      <c r="C132" s="732"/>
      <c r="D132" s="738"/>
      <c r="E132" s="290"/>
      <c r="F132" s="11"/>
      <c r="G132" s="11"/>
    </row>
    <row r="133" spans="1:7" ht="18.75">
      <c r="A133" s="743"/>
      <c r="B133" s="744"/>
      <c r="C133" s="732"/>
      <c r="D133" s="738"/>
      <c r="E133" s="290"/>
      <c r="F133" s="11"/>
      <c r="G133" s="11"/>
    </row>
    <row r="134" spans="1:7" ht="18.75">
      <c r="A134" s="743"/>
      <c r="B134" s="744"/>
      <c r="C134" s="732"/>
      <c r="D134" s="738"/>
      <c r="E134" s="290"/>
      <c r="F134" s="11"/>
      <c r="G134" s="11"/>
    </row>
    <row r="135" spans="1:7" ht="18.75">
      <c r="A135" s="743"/>
      <c r="B135" s="744"/>
      <c r="C135" s="732"/>
      <c r="D135" s="738"/>
      <c r="E135" s="290"/>
      <c r="F135" s="11"/>
      <c r="G135" s="11"/>
    </row>
    <row r="136" spans="1:7" ht="18.75">
      <c r="A136" s="743"/>
      <c r="B136" s="744"/>
      <c r="C136" s="732"/>
      <c r="D136" s="738"/>
      <c r="E136" s="290"/>
      <c r="F136" s="11"/>
      <c r="G136" s="11"/>
    </row>
    <row r="137" spans="1:7" ht="18.75">
      <c r="A137" s="743"/>
      <c r="B137" s="744"/>
      <c r="C137" s="732"/>
      <c r="D137" s="738"/>
      <c r="E137" s="290"/>
      <c r="F137" s="11"/>
      <c r="G137" s="11"/>
    </row>
    <row r="138" spans="1:7" ht="18.75">
      <c r="A138" s="743"/>
      <c r="B138" s="744"/>
      <c r="C138" s="732"/>
      <c r="D138" s="159"/>
      <c r="E138" s="290"/>
      <c r="F138" s="11"/>
      <c r="G138" s="11"/>
    </row>
    <row r="139" spans="1:7" ht="18.75">
      <c r="A139" s="743"/>
      <c r="B139" s="744"/>
      <c r="C139" s="732"/>
      <c r="D139" s="159"/>
      <c r="E139" s="290"/>
      <c r="F139" s="11"/>
      <c r="G139" s="11"/>
    </row>
    <row r="140" spans="1:7" ht="18.75">
      <c r="A140" s="743"/>
      <c r="B140" s="744"/>
      <c r="C140" s="732"/>
      <c r="D140" s="159"/>
      <c r="E140" s="290"/>
      <c r="F140" s="11"/>
      <c r="G140" s="11"/>
    </row>
    <row r="141" spans="1:7" ht="18.75">
      <c r="A141" s="743"/>
      <c r="B141" s="744"/>
      <c r="C141" s="732"/>
      <c r="D141" s="159"/>
      <c r="E141" s="290"/>
      <c r="F141" s="11"/>
      <c r="G141" s="11"/>
    </row>
    <row r="142" spans="1:7" ht="18.75">
      <c r="A142" s="743"/>
      <c r="B142" s="744"/>
      <c r="C142" s="732"/>
      <c r="D142" s="159"/>
      <c r="E142" s="290"/>
      <c r="F142" s="11"/>
      <c r="G142" s="11"/>
    </row>
    <row r="143" spans="1:7" ht="18.75">
      <c r="A143" s="743"/>
      <c r="B143" s="744"/>
      <c r="C143" s="732"/>
      <c r="D143" s="159"/>
      <c r="E143" s="290"/>
      <c r="F143" s="11"/>
      <c r="G143" s="11"/>
    </row>
    <row r="144" spans="1:7" ht="18.75">
      <c r="A144" s="743"/>
      <c r="B144" s="744"/>
      <c r="C144" s="732"/>
      <c r="D144" s="738"/>
      <c r="E144" s="290"/>
      <c r="F144" s="11"/>
      <c r="G144" s="11"/>
    </row>
    <row r="145" spans="1:7" ht="18.75">
      <c r="A145" s="733"/>
      <c r="B145" s="734"/>
      <c r="C145" s="739"/>
      <c r="D145" s="742"/>
      <c r="E145" s="737"/>
      <c r="F145" s="741"/>
      <c r="G145" s="741"/>
    </row>
    <row r="146" spans="1:7" ht="18.75">
      <c r="A146" s="745"/>
      <c r="B146" s="744"/>
      <c r="C146" s="732"/>
      <c r="D146" s="738"/>
      <c r="E146" s="290"/>
      <c r="F146" s="11"/>
      <c r="G146" s="11"/>
    </row>
    <row r="147" spans="1:7" ht="18.75">
      <c r="A147" s="743"/>
      <c r="B147" s="744"/>
      <c r="C147" s="732"/>
      <c r="D147" s="738"/>
      <c r="E147" s="290"/>
      <c r="F147" s="11"/>
      <c r="G147" s="11"/>
    </row>
    <row r="148" spans="1:7" ht="18.75">
      <c r="A148" s="745"/>
      <c r="B148" s="744"/>
      <c r="C148" s="732"/>
      <c r="D148" s="738"/>
      <c r="E148" s="290"/>
      <c r="F148" s="11"/>
      <c r="G148" s="11"/>
    </row>
    <row r="149" spans="1:7" ht="18.75">
      <c r="A149" s="743"/>
      <c r="B149" s="744"/>
      <c r="C149" s="732"/>
      <c r="D149" s="738"/>
      <c r="E149" s="290"/>
      <c r="F149" s="11"/>
      <c r="G149" s="11"/>
    </row>
    <row r="150" spans="1:7" ht="18.75">
      <c r="A150" s="745"/>
      <c r="B150" s="744"/>
      <c r="C150" s="732"/>
      <c r="D150" s="738"/>
      <c r="E150" s="290"/>
      <c r="F150" s="11"/>
      <c r="G150" s="11"/>
    </row>
    <row r="151" spans="1:7" ht="18.75">
      <c r="A151" s="743"/>
      <c r="B151" s="744"/>
      <c r="C151" s="732"/>
      <c r="D151" s="738"/>
      <c r="E151" s="290"/>
      <c r="F151" s="11"/>
      <c r="G151" s="11"/>
    </row>
    <row r="152" spans="1:7" ht="18.75">
      <c r="A152" s="745"/>
      <c r="B152" s="744"/>
      <c r="C152" s="732"/>
      <c r="D152" s="738"/>
      <c r="E152" s="290"/>
      <c r="F152" s="11"/>
      <c r="G152" s="11"/>
    </row>
    <row r="153" spans="1:7" ht="18.75">
      <c r="A153" s="743"/>
      <c r="B153" s="744"/>
      <c r="C153" s="732"/>
      <c r="D153" s="738"/>
      <c r="E153" s="290"/>
      <c r="F153" s="11"/>
      <c r="G153" s="11"/>
    </row>
    <row r="154" spans="1:7" ht="18.75">
      <c r="A154" s="745"/>
      <c r="B154" s="744"/>
      <c r="C154" s="732"/>
      <c r="D154" s="738"/>
      <c r="E154" s="290"/>
      <c r="F154" s="11"/>
      <c r="G154" s="11"/>
    </row>
    <row r="155" spans="1:7" ht="18.75">
      <c r="A155" s="743"/>
      <c r="B155" s="744"/>
      <c r="C155" s="732"/>
      <c r="D155" s="738"/>
      <c r="E155" s="290"/>
      <c r="F155" s="11"/>
      <c r="G155" s="11"/>
    </row>
    <row r="156" spans="1:7" ht="18.75">
      <c r="A156" s="745"/>
      <c r="B156" s="744"/>
      <c r="C156" s="732"/>
      <c r="D156" s="738"/>
      <c r="E156" s="290"/>
      <c r="F156" s="11"/>
      <c r="G156" s="11"/>
    </row>
    <row r="157" spans="1:7" ht="18.75">
      <c r="A157" s="743"/>
      <c r="B157" s="744"/>
      <c r="C157" s="732"/>
      <c r="D157" s="738"/>
      <c r="E157" s="290"/>
      <c r="F157" s="11"/>
      <c r="G157" s="11"/>
    </row>
    <row r="158" spans="1:7" ht="18.75">
      <c r="A158" s="733"/>
      <c r="B158" s="734"/>
      <c r="C158" s="739"/>
      <c r="D158" s="742"/>
      <c r="E158" s="737"/>
      <c r="F158" s="741"/>
      <c r="G158" s="741"/>
    </row>
    <row r="159" spans="1:7" ht="18.75">
      <c r="A159" s="743"/>
      <c r="B159" s="744"/>
      <c r="C159" s="732"/>
      <c r="D159" s="738"/>
      <c r="E159" s="290"/>
      <c r="F159" s="11"/>
      <c r="G159" s="11"/>
    </row>
    <row r="160" spans="1:7" ht="18.75">
      <c r="A160" s="743"/>
      <c r="B160" s="744"/>
      <c r="C160" s="732"/>
      <c r="D160" s="738"/>
      <c r="E160" s="290"/>
      <c r="F160" s="11"/>
      <c r="G160" s="11"/>
    </row>
    <row r="161" spans="1:7" ht="18.75">
      <c r="A161" s="743"/>
      <c r="B161" s="744"/>
      <c r="C161" s="732"/>
      <c r="D161" s="738"/>
      <c r="E161" s="290"/>
      <c r="F161" s="11"/>
      <c r="G161" s="11"/>
    </row>
    <row r="162" spans="1:7" ht="18.75">
      <c r="A162" s="743"/>
      <c r="B162" s="744"/>
      <c r="C162" s="732"/>
      <c r="D162" s="738"/>
      <c r="E162" s="290"/>
      <c r="F162" s="11"/>
      <c r="G162" s="11"/>
    </row>
    <row r="163" spans="1:7" ht="18.75">
      <c r="A163" s="743"/>
      <c r="B163" s="744"/>
      <c r="C163" s="732"/>
      <c r="D163" s="738"/>
      <c r="E163" s="290"/>
      <c r="F163" s="11"/>
      <c r="G163" s="11"/>
    </row>
    <row r="164" spans="1:7" ht="18.75">
      <c r="A164" s="743"/>
      <c r="B164" s="744"/>
      <c r="C164" s="732"/>
      <c r="D164" s="738"/>
      <c r="E164" s="290"/>
      <c r="F164" s="11"/>
      <c r="G164" s="11"/>
    </row>
    <row r="165" spans="1:7" ht="18.75">
      <c r="A165" s="743"/>
      <c r="B165" s="744"/>
      <c r="C165" s="732"/>
      <c r="D165" s="738"/>
      <c r="E165" s="290"/>
      <c r="F165" s="11"/>
      <c r="G165" s="11"/>
    </row>
    <row r="166" spans="1:7" ht="18.75">
      <c r="A166" s="743"/>
      <c r="B166" s="744"/>
      <c r="C166" s="732"/>
      <c r="D166" s="738"/>
      <c r="E166" s="290"/>
      <c r="F166" s="11"/>
      <c r="G166" s="11"/>
    </row>
    <row r="167" spans="1:7" ht="18.75">
      <c r="A167" s="743"/>
      <c r="B167" s="744"/>
      <c r="C167" s="732"/>
      <c r="D167" s="738"/>
      <c r="E167" s="290"/>
      <c r="F167" s="11"/>
      <c r="G167" s="11"/>
    </row>
    <row r="168" spans="1:7" ht="18.75">
      <c r="A168" s="743"/>
      <c r="B168" s="744"/>
      <c r="C168" s="732"/>
      <c r="D168" s="159"/>
      <c r="E168" s="290"/>
      <c r="F168" s="11"/>
      <c r="G168" s="11"/>
    </row>
    <row r="169" spans="1:7" ht="18.75">
      <c r="A169" s="743"/>
      <c r="B169" s="744"/>
      <c r="C169" s="732"/>
      <c r="D169" s="159"/>
      <c r="E169" s="290"/>
      <c r="F169" s="11"/>
      <c r="G169" s="11"/>
    </row>
    <row r="170" spans="1:7" ht="18.75">
      <c r="A170" s="743"/>
      <c r="B170" s="744"/>
      <c r="C170" s="732"/>
      <c r="D170" s="738"/>
      <c r="E170" s="290"/>
      <c r="F170" s="11"/>
      <c r="G170" s="11"/>
    </row>
    <row r="171" spans="1:7" ht="18.75">
      <c r="A171" s="733"/>
      <c r="B171" s="734"/>
      <c r="C171" s="739"/>
      <c r="D171" s="742"/>
      <c r="E171" s="737"/>
      <c r="F171" s="741"/>
      <c r="G171" s="741"/>
    </row>
    <row r="172" spans="1:7" ht="18.75">
      <c r="A172" s="743"/>
      <c r="B172" s="744"/>
      <c r="C172" s="732"/>
      <c r="D172" s="159"/>
      <c r="E172" s="290"/>
      <c r="F172" s="11"/>
      <c r="G172" s="11"/>
    </row>
    <row r="173" spans="1:7" ht="18.75">
      <c r="A173" s="743"/>
      <c r="B173" s="744"/>
      <c r="C173" s="732"/>
      <c r="D173" s="738"/>
      <c r="E173" s="290"/>
      <c r="F173" s="11"/>
      <c r="G173" s="11"/>
    </row>
    <row r="174" spans="1:7" ht="18.75">
      <c r="A174" s="743"/>
      <c r="B174" s="744"/>
      <c r="C174" s="732"/>
      <c r="D174" s="738"/>
      <c r="E174" s="290"/>
      <c r="F174" s="11"/>
      <c r="G174" s="11"/>
    </row>
    <row r="175" spans="1:7" ht="18.75">
      <c r="A175" s="733"/>
      <c r="B175" s="734"/>
      <c r="C175" s="739"/>
      <c r="D175" s="742"/>
      <c r="E175" s="737"/>
      <c r="F175" s="741"/>
      <c r="G175" s="741"/>
    </row>
    <row r="176" spans="1:7" ht="18.75">
      <c r="A176" s="743"/>
      <c r="B176" s="744"/>
      <c r="C176" s="732"/>
      <c r="D176" s="738"/>
      <c r="E176" s="290"/>
      <c r="F176" s="11"/>
      <c r="G176" s="11"/>
    </row>
    <row r="177" spans="1:7" ht="18.75">
      <c r="A177" s="743"/>
      <c r="B177" s="744"/>
      <c r="C177" s="732"/>
      <c r="D177" s="738"/>
      <c r="E177" s="290"/>
      <c r="F177" s="11"/>
      <c r="G177" s="11"/>
    </row>
    <row r="178" spans="1:7" ht="18.75">
      <c r="A178" s="743"/>
      <c r="B178" s="744"/>
      <c r="C178" s="732"/>
      <c r="D178" s="738"/>
      <c r="E178" s="290"/>
      <c r="F178" s="11"/>
      <c r="G178" s="11"/>
    </row>
    <row r="179" spans="1:7" ht="18.75">
      <c r="A179" s="743"/>
      <c r="B179" s="744"/>
      <c r="C179" s="732"/>
      <c r="D179" s="738"/>
      <c r="E179" s="290"/>
      <c r="F179" s="11"/>
      <c r="G179" s="11"/>
    </row>
    <row r="180" spans="1:7" ht="18.75">
      <c r="A180" s="743"/>
      <c r="B180" s="744"/>
      <c r="C180" s="732"/>
      <c r="D180" s="738"/>
      <c r="E180" s="290"/>
      <c r="F180" s="11"/>
      <c r="G180" s="11"/>
    </row>
    <row r="181" spans="1:7" ht="18.75">
      <c r="A181" s="743"/>
      <c r="B181" s="744"/>
      <c r="C181" s="732"/>
      <c r="D181" s="738"/>
      <c r="E181" s="290"/>
      <c r="F181" s="11"/>
      <c r="G181" s="11"/>
    </row>
    <row r="182" spans="1:7" ht="18.75">
      <c r="A182" s="743"/>
      <c r="B182" s="744"/>
      <c r="C182" s="732"/>
      <c r="D182" s="738"/>
      <c r="E182" s="290"/>
      <c r="F182" s="11"/>
      <c r="G182" s="11"/>
    </row>
    <row r="183" spans="1:7" ht="18.75">
      <c r="A183" s="743"/>
      <c r="B183" s="744"/>
      <c r="C183" s="732"/>
      <c r="D183" s="738"/>
      <c r="E183" s="290"/>
      <c r="F183" s="11"/>
      <c r="G183" s="11"/>
    </row>
    <row r="184" spans="1:7" ht="18.75">
      <c r="A184" s="743"/>
      <c r="B184" s="744"/>
      <c r="C184" s="732"/>
      <c r="D184" s="738"/>
      <c r="E184" s="290"/>
      <c r="F184" s="11"/>
      <c r="G184" s="11"/>
    </row>
    <row r="185" spans="1:7" ht="18.75">
      <c r="A185" s="743"/>
      <c r="B185" s="744"/>
      <c r="C185" s="732"/>
      <c r="D185" s="738"/>
      <c r="E185" s="290"/>
      <c r="F185" s="11"/>
      <c r="G185" s="11"/>
    </row>
    <row r="186" spans="1:7" ht="18.75">
      <c r="A186" s="743"/>
      <c r="B186" s="744"/>
      <c r="C186" s="732"/>
      <c r="D186" s="738"/>
      <c r="E186" s="290"/>
      <c r="F186" s="11"/>
      <c r="G186" s="11"/>
    </row>
    <row r="187" spans="1:7" ht="18.75">
      <c r="A187" s="743"/>
      <c r="B187" s="744"/>
      <c r="C187" s="732"/>
      <c r="D187" s="738"/>
      <c r="E187" s="290"/>
      <c r="F187" s="11"/>
      <c r="G187" s="11"/>
    </row>
    <row r="188" spans="1:7" ht="18.75">
      <c r="A188" s="743"/>
      <c r="B188" s="744"/>
      <c r="C188" s="732"/>
      <c r="D188" s="738"/>
      <c r="E188" s="290"/>
      <c r="F188" s="11"/>
      <c r="G188" s="11"/>
    </row>
    <row r="189" spans="1:7" ht="18.75">
      <c r="A189" s="743"/>
      <c r="B189" s="744"/>
      <c r="C189" s="732"/>
      <c r="D189" s="738"/>
      <c r="E189" s="290"/>
      <c r="F189" s="11"/>
      <c r="G189" s="11"/>
    </row>
    <row r="190" spans="1:7" ht="18.75">
      <c r="A190" s="743"/>
      <c r="B190" s="744"/>
      <c r="C190" s="732"/>
      <c r="D190" s="738"/>
      <c r="E190" s="290"/>
      <c r="F190" s="11"/>
      <c r="G190" s="11"/>
    </row>
    <row r="191" spans="1:7" ht="18.75">
      <c r="A191" s="743"/>
      <c r="B191" s="744"/>
      <c r="C191" s="732"/>
      <c r="D191" s="159"/>
      <c r="E191" s="290"/>
      <c r="F191" s="11"/>
      <c r="G191" s="11"/>
    </row>
    <row r="192" spans="1:7" ht="18.75">
      <c r="A192" s="743"/>
      <c r="B192" s="744"/>
      <c r="C192" s="732"/>
      <c r="D192" s="159"/>
      <c r="E192" s="290"/>
      <c r="F192" s="11"/>
      <c r="G192" s="11"/>
    </row>
    <row r="193" spans="1:7" ht="18.75">
      <c r="A193" s="743"/>
      <c r="B193" s="744"/>
      <c r="C193" s="732"/>
      <c r="D193" s="159"/>
      <c r="E193" s="290"/>
      <c r="F193" s="11"/>
      <c r="G193" s="11"/>
    </row>
    <row r="194" spans="1:7" ht="18.75">
      <c r="A194" s="743"/>
      <c r="B194" s="744"/>
      <c r="C194" s="732"/>
      <c r="D194" s="159"/>
      <c r="E194" s="290"/>
      <c r="F194" s="11"/>
      <c r="G194" s="11"/>
    </row>
    <row r="195" spans="1:7" ht="18.75">
      <c r="A195" s="743"/>
      <c r="B195" s="744"/>
      <c r="C195" s="732"/>
      <c r="D195" s="159"/>
      <c r="E195" s="290"/>
      <c r="F195" s="11"/>
      <c r="G195" s="11"/>
    </row>
    <row r="196" spans="1:7" ht="18.75">
      <c r="A196" s="743"/>
      <c r="B196" s="744"/>
      <c r="C196" s="732"/>
      <c r="D196" s="159"/>
      <c r="E196" s="290"/>
      <c r="F196" s="11"/>
      <c r="G196" s="11"/>
    </row>
    <row r="197" spans="1:7" ht="18.75">
      <c r="A197" s="743"/>
      <c r="B197" s="744"/>
      <c r="C197" s="732"/>
      <c r="D197" s="159"/>
      <c r="E197" s="290"/>
      <c r="F197" s="11"/>
      <c r="G197" s="11"/>
    </row>
    <row r="198" spans="1:7" ht="41.25" customHeight="1">
      <c r="A198" s="733"/>
      <c r="B198" s="734"/>
      <c r="C198" s="739"/>
      <c r="D198" s="740"/>
      <c r="E198" s="737"/>
      <c r="F198" s="741"/>
      <c r="G198" s="741"/>
    </row>
    <row r="199" spans="1:7" ht="18.75">
      <c r="A199" s="743"/>
      <c r="B199" s="744"/>
      <c r="C199" s="732"/>
      <c r="D199" s="738"/>
      <c r="E199" s="290"/>
      <c r="F199" s="11"/>
      <c r="G199" s="11"/>
    </row>
    <row r="200" spans="1:7" ht="18.75">
      <c r="A200" s="743"/>
      <c r="B200" s="744"/>
      <c r="C200" s="732"/>
      <c r="D200" s="738"/>
      <c r="E200" s="290"/>
      <c r="F200" s="11"/>
      <c r="G200" s="11"/>
    </row>
    <row r="201" spans="1:7" ht="18.75">
      <c r="A201" s="743"/>
      <c r="B201" s="744"/>
      <c r="C201" s="732"/>
      <c r="D201" s="738"/>
      <c r="E201" s="290"/>
      <c r="F201" s="11"/>
      <c r="G201" s="738"/>
    </row>
    <row r="202" spans="1:7" ht="18.75">
      <c r="A202" s="743"/>
      <c r="B202" s="744"/>
      <c r="C202" s="732"/>
      <c r="D202" s="738"/>
      <c r="E202" s="290"/>
      <c r="F202" s="11"/>
      <c r="G202" s="738"/>
    </row>
    <row r="203" spans="1:7" ht="18.75">
      <c r="A203" s="743"/>
      <c r="B203" s="744"/>
      <c r="C203" s="732"/>
      <c r="D203" s="738"/>
      <c r="E203" s="290"/>
      <c r="F203" s="11"/>
      <c r="G203" s="738"/>
    </row>
    <row r="204" spans="1:7" ht="18.75">
      <c r="A204" s="743"/>
      <c r="B204" s="744"/>
      <c r="C204" s="732"/>
      <c r="D204" s="738"/>
      <c r="E204" s="290"/>
      <c r="F204" s="11"/>
      <c r="G204" s="738"/>
    </row>
    <row r="205" spans="1:7" ht="18.75">
      <c r="A205" s="743"/>
      <c r="B205" s="744"/>
      <c r="C205" s="732"/>
      <c r="D205" s="738"/>
      <c r="E205" s="290"/>
      <c r="F205" s="11"/>
      <c r="G205" s="738"/>
    </row>
    <row r="206" spans="1:7" ht="18.75">
      <c r="A206" s="743"/>
      <c r="B206" s="744"/>
      <c r="C206" s="732"/>
      <c r="D206" s="738"/>
      <c r="E206" s="290"/>
      <c r="F206" s="11"/>
      <c r="G206" s="738"/>
    </row>
    <row r="207" spans="1:7" ht="18.75">
      <c r="A207" s="743"/>
      <c r="B207" s="744"/>
      <c r="C207" s="732"/>
      <c r="D207" s="738"/>
      <c r="E207" s="290"/>
      <c r="F207" s="11"/>
      <c r="G207" s="738"/>
    </row>
    <row r="208" spans="1:7" ht="18.75">
      <c r="A208" s="743"/>
      <c r="B208" s="744"/>
      <c r="C208" s="732"/>
      <c r="D208" s="738"/>
      <c r="E208" s="290"/>
      <c r="F208" s="11"/>
      <c r="G208" s="738"/>
    </row>
    <row r="209" spans="1:7" ht="18.75">
      <c r="A209" s="743"/>
      <c r="B209" s="744"/>
      <c r="C209" s="732"/>
      <c r="D209" s="738"/>
      <c r="E209" s="290"/>
      <c r="F209" s="11"/>
      <c r="G209" s="738"/>
    </row>
    <row r="210" spans="1:7" ht="18.75">
      <c r="A210" s="743"/>
      <c r="B210" s="744"/>
      <c r="C210" s="732"/>
      <c r="D210" s="738"/>
      <c r="E210" s="290"/>
      <c r="F210" s="11"/>
      <c r="G210" s="738"/>
    </row>
    <row r="211" spans="1:7" ht="18.75">
      <c r="A211" s="743"/>
      <c r="B211" s="744"/>
      <c r="C211" s="732"/>
      <c r="D211" s="738"/>
      <c r="E211" s="290"/>
      <c r="F211" s="11"/>
      <c r="G211" s="738"/>
    </row>
    <row r="212" spans="1:7" ht="18.75">
      <c r="A212" s="743"/>
      <c r="B212" s="744"/>
      <c r="C212" s="732"/>
      <c r="D212" s="738"/>
      <c r="E212" s="290"/>
      <c r="F212" s="11"/>
      <c r="G212" s="738"/>
    </row>
    <row r="213" spans="1:7" ht="16.5" customHeight="1">
      <c r="A213" s="746"/>
      <c r="B213" s="746"/>
      <c r="C213" s="5"/>
      <c r="D213" s="14"/>
      <c r="E213" s="290"/>
      <c r="F213" s="11"/>
      <c r="G213" s="14"/>
    </row>
    <row r="214" spans="1:7" ht="36.75" customHeight="1">
      <c r="A214" s="746"/>
      <c r="B214" s="747"/>
      <c r="C214" s="785"/>
      <c r="D214" s="787"/>
      <c r="E214" s="787"/>
      <c r="F214" s="787"/>
      <c r="G214" s="738"/>
    </row>
    <row r="215" spans="1:7" ht="15.75">
      <c r="A215" s="269"/>
      <c r="B215" s="269"/>
      <c r="C215" s="271"/>
      <c r="D215" s="30"/>
      <c r="E215" s="292"/>
      <c r="F215" s="269"/>
      <c r="G215" s="29"/>
    </row>
    <row r="216" spans="1:7" ht="15.75">
      <c r="A216" s="269"/>
      <c r="B216" s="269"/>
      <c r="C216" s="271"/>
      <c r="D216" s="30"/>
      <c r="E216" s="292"/>
      <c r="F216" s="269"/>
      <c r="G216" s="29"/>
    </row>
    <row r="217" spans="1:7" ht="15.75">
      <c r="A217" s="269"/>
      <c r="B217" s="269"/>
      <c r="C217" s="271"/>
      <c r="D217" s="30"/>
      <c r="E217" s="292"/>
      <c r="F217" s="269"/>
      <c r="G217" s="29"/>
    </row>
    <row r="218" spans="1:7" ht="15.75">
      <c r="A218" s="269"/>
      <c r="B218" s="269"/>
      <c r="C218" s="271"/>
      <c r="D218" s="30"/>
      <c r="E218" s="292"/>
      <c r="F218" s="269"/>
      <c r="G218" s="29"/>
    </row>
    <row r="219" spans="1:7" ht="15.75">
      <c r="A219" s="269"/>
      <c r="B219" s="269"/>
      <c r="C219" s="271"/>
      <c r="D219" s="30"/>
      <c r="E219" s="292"/>
      <c r="F219" s="269"/>
      <c r="G219" s="29"/>
    </row>
    <row r="220" spans="1:7" ht="15.75">
      <c r="A220" s="269"/>
      <c r="B220" s="269"/>
      <c r="C220" s="271"/>
      <c r="D220" s="30"/>
      <c r="E220" s="292"/>
      <c r="F220" s="269"/>
      <c r="G220" s="29"/>
    </row>
    <row r="221" spans="1:7" ht="15.75">
      <c r="A221" s="269"/>
      <c r="B221" s="269"/>
      <c r="C221" s="271"/>
      <c r="D221" s="30"/>
      <c r="E221" s="292"/>
      <c r="F221" s="269"/>
      <c r="G221" s="29"/>
    </row>
    <row r="222" spans="1:7" ht="15.75">
      <c r="A222" s="269"/>
      <c r="B222" s="269"/>
      <c r="C222" s="271"/>
      <c r="D222" s="30"/>
      <c r="E222" s="292"/>
      <c r="F222" s="269"/>
      <c r="G222" s="29"/>
    </row>
    <row r="223" spans="1:7" ht="15.75">
      <c r="A223" s="269"/>
      <c r="B223" s="269"/>
      <c r="C223" s="271"/>
      <c r="D223" s="30"/>
      <c r="E223" s="292"/>
      <c r="F223" s="269"/>
      <c r="G223" s="29"/>
    </row>
    <row r="224" spans="1:7" ht="15.75">
      <c r="A224" s="269"/>
      <c r="B224" s="269"/>
      <c r="C224" s="271"/>
      <c r="D224" s="30"/>
      <c r="E224" s="292"/>
      <c r="F224" s="269"/>
      <c r="G224" s="29"/>
    </row>
    <row r="225" spans="1:7" ht="15.75">
      <c r="A225" s="269"/>
      <c r="B225" s="269"/>
      <c r="C225" s="271"/>
      <c r="D225" s="30"/>
      <c r="E225" s="292"/>
      <c r="F225" s="269"/>
      <c r="G225" s="29"/>
    </row>
    <row r="226" spans="1:7" ht="15.75">
      <c r="A226" s="269"/>
      <c r="B226" s="269"/>
      <c r="C226" s="271"/>
      <c r="D226" s="30"/>
      <c r="E226" s="292"/>
      <c r="F226" s="269"/>
      <c r="G226" s="29"/>
    </row>
    <row r="227" spans="1:7" ht="15.75">
      <c r="A227" s="269"/>
      <c r="B227" s="269"/>
      <c r="C227" s="271"/>
      <c r="D227" s="30"/>
      <c r="E227" s="292"/>
      <c r="F227" s="269"/>
      <c r="G227" s="29"/>
    </row>
    <row r="228" spans="1:7" ht="15.75">
      <c r="A228" s="269"/>
      <c r="B228" s="269"/>
      <c r="C228" s="271"/>
      <c r="D228" s="30"/>
      <c r="E228" s="292"/>
      <c r="F228" s="269"/>
      <c r="G228" s="29"/>
    </row>
    <row r="229" spans="1:7" ht="15.75">
      <c r="A229" s="269"/>
      <c r="B229" s="269"/>
      <c r="C229" s="271"/>
      <c r="D229" s="30"/>
      <c r="E229" s="292"/>
      <c r="F229" s="269"/>
      <c r="G229" s="29"/>
    </row>
    <row r="230" spans="1:7" ht="15.75">
      <c r="A230" s="269"/>
      <c r="B230" s="269"/>
      <c r="C230" s="271"/>
      <c r="D230" s="30"/>
      <c r="E230" s="292"/>
      <c r="F230" s="269"/>
      <c r="G230" s="29"/>
    </row>
    <row r="231" spans="1:7" ht="15.75">
      <c r="A231" s="269"/>
      <c r="B231" s="269"/>
      <c r="C231" s="271"/>
      <c r="D231" s="30"/>
      <c r="E231" s="292"/>
      <c r="F231" s="269"/>
      <c r="G231" s="29"/>
    </row>
    <row r="232" spans="1:7" ht="15.75">
      <c r="A232" s="269"/>
      <c r="B232" s="269"/>
      <c r="C232" s="271"/>
      <c r="D232" s="30"/>
      <c r="E232" s="292"/>
      <c r="F232" s="269"/>
      <c r="G232" s="29"/>
    </row>
    <row r="233" spans="1:7" ht="15.75">
      <c r="A233" s="269"/>
      <c r="B233" s="269"/>
      <c r="C233" s="271"/>
      <c r="D233" s="30"/>
      <c r="E233" s="292"/>
      <c r="F233" s="269"/>
      <c r="G233" s="29"/>
    </row>
    <row r="234" spans="1:7" ht="15.75">
      <c r="A234" s="269"/>
      <c r="B234" s="269"/>
      <c r="C234" s="271"/>
      <c r="D234" s="30"/>
      <c r="E234" s="292"/>
      <c r="F234" s="269"/>
      <c r="G234" s="29"/>
    </row>
    <row r="235" spans="1:7" ht="15.75">
      <c r="A235" s="269"/>
      <c r="B235" s="269"/>
      <c r="C235" s="271"/>
      <c r="D235" s="30"/>
      <c r="E235" s="292"/>
      <c r="F235" s="269"/>
      <c r="G235" s="29"/>
    </row>
    <row r="236" spans="1:7" ht="15.75">
      <c r="A236" s="269"/>
      <c r="B236" s="269"/>
      <c r="C236" s="271"/>
      <c r="D236" s="30"/>
      <c r="E236" s="292"/>
      <c r="F236" s="269"/>
      <c r="G236" s="29"/>
    </row>
    <row r="237" spans="1:7" ht="15.75">
      <c r="A237" s="269"/>
      <c r="B237" s="269"/>
      <c r="C237" s="271"/>
      <c r="D237" s="30"/>
      <c r="E237" s="292"/>
      <c r="F237" s="269"/>
      <c r="G237" s="29"/>
    </row>
    <row r="238" spans="1:7" ht="15.75">
      <c r="A238" s="269"/>
      <c r="B238" s="269"/>
      <c r="C238" s="271"/>
      <c r="D238" s="30"/>
      <c r="E238" s="292"/>
      <c r="F238" s="269"/>
      <c r="G238" s="29"/>
    </row>
    <row r="239" spans="1:7" ht="15.75">
      <c r="A239" s="269"/>
      <c r="B239" s="269"/>
      <c r="C239" s="271"/>
      <c r="D239" s="30"/>
      <c r="E239" s="292"/>
      <c r="F239" s="269"/>
      <c r="G239" s="29"/>
    </row>
    <row r="240" spans="1:7" ht="15.75">
      <c r="A240" s="269"/>
      <c r="B240" s="269"/>
      <c r="C240" s="271"/>
      <c r="D240" s="30"/>
      <c r="E240" s="292"/>
      <c r="F240" s="269"/>
      <c r="G240" s="29"/>
    </row>
    <row r="241" spans="1:7" ht="15.75">
      <c r="A241" s="269"/>
      <c r="B241" s="269"/>
      <c r="C241" s="271"/>
      <c r="D241" s="30"/>
      <c r="E241" s="292"/>
      <c r="F241" s="269"/>
      <c r="G241" s="29"/>
    </row>
    <row r="242" spans="1:7" ht="15.75">
      <c r="A242" s="269"/>
      <c r="B242" s="269"/>
      <c r="C242" s="271"/>
      <c r="D242" s="30"/>
      <c r="E242" s="292"/>
      <c r="F242" s="269"/>
      <c r="G242" s="29"/>
    </row>
    <row r="243" spans="1:7" ht="15.75">
      <c r="A243" s="269"/>
      <c r="B243" s="269"/>
      <c r="C243" s="271"/>
      <c r="D243" s="30"/>
      <c r="E243" s="292"/>
      <c r="F243" s="269"/>
      <c r="G243" s="29"/>
    </row>
    <row r="244" spans="1:7" ht="15.75">
      <c r="A244" s="269"/>
      <c r="B244" s="269"/>
      <c r="C244" s="271"/>
      <c r="D244" s="30"/>
      <c r="E244" s="292"/>
      <c r="F244" s="269"/>
      <c r="G244" s="29"/>
    </row>
    <row r="245" spans="1:7" ht="15.75">
      <c r="A245" s="269"/>
      <c r="B245" s="269"/>
      <c r="C245" s="271"/>
      <c r="D245" s="30"/>
      <c r="E245" s="292"/>
      <c r="F245" s="269"/>
      <c r="G245" s="29"/>
    </row>
    <row r="246" spans="1:7" ht="15.75">
      <c r="A246" s="269"/>
      <c r="B246" s="269"/>
      <c r="C246" s="271"/>
      <c r="D246" s="30"/>
      <c r="E246" s="292"/>
      <c r="F246" s="269"/>
      <c r="G246" s="29"/>
    </row>
    <row r="247" spans="1:7" ht="15.75">
      <c r="A247" s="269"/>
      <c r="B247" s="269"/>
      <c r="C247" s="271"/>
      <c r="D247" s="30"/>
      <c r="E247" s="292"/>
      <c r="F247" s="269"/>
      <c r="G247" s="29"/>
    </row>
    <row r="248" spans="1:7" ht="15.75">
      <c r="A248" s="269"/>
      <c r="B248" s="269"/>
      <c r="C248" s="271"/>
      <c r="D248" s="30"/>
      <c r="E248" s="292"/>
      <c r="F248" s="269"/>
      <c r="G248" s="29"/>
    </row>
    <row r="249" spans="1:7" ht="15.75">
      <c r="A249" s="269"/>
      <c r="B249" s="269"/>
      <c r="C249" s="271"/>
      <c r="D249" s="30"/>
      <c r="E249" s="292"/>
      <c r="F249" s="269"/>
      <c r="G249" s="29"/>
    </row>
    <row r="250" spans="1:7" ht="15.75">
      <c r="A250" s="269"/>
      <c r="B250" s="269"/>
      <c r="C250" s="271"/>
      <c r="D250" s="30"/>
      <c r="E250" s="292"/>
      <c r="F250" s="269"/>
      <c r="G250" s="29"/>
    </row>
    <row r="251" spans="1:7" ht="15.75">
      <c r="A251" s="269"/>
      <c r="B251" s="269"/>
      <c r="C251" s="271"/>
      <c r="D251" s="30"/>
      <c r="E251" s="292"/>
      <c r="F251" s="269"/>
      <c r="G251" s="29"/>
    </row>
    <row r="252" spans="1:7" ht="15.75">
      <c r="A252" s="269"/>
      <c r="B252" s="269"/>
      <c r="C252" s="271"/>
      <c r="D252" s="30"/>
      <c r="E252" s="292"/>
      <c r="F252" s="269"/>
      <c r="G252" s="29"/>
    </row>
    <row r="253" spans="1:7" ht="15.75">
      <c r="A253" s="269"/>
      <c r="B253" s="269"/>
      <c r="C253" s="271"/>
      <c r="D253" s="30"/>
      <c r="E253" s="292"/>
      <c r="F253" s="269"/>
      <c r="G253" s="29"/>
    </row>
    <row r="254" spans="1:7" ht="15.75">
      <c r="A254" s="269"/>
      <c r="B254" s="269"/>
      <c r="C254" s="271"/>
      <c r="D254" s="30"/>
      <c r="E254" s="292"/>
      <c r="F254" s="269"/>
      <c r="G254" s="29"/>
    </row>
    <row r="255" spans="1:7" ht="15.75">
      <c r="A255" s="269"/>
      <c r="B255" s="269"/>
      <c r="C255" s="271"/>
      <c r="D255" s="30"/>
      <c r="E255" s="292"/>
      <c r="F255" s="269"/>
      <c r="G255" s="29"/>
    </row>
    <row r="256" spans="1:7" ht="15.75">
      <c r="A256" s="269"/>
      <c r="B256" s="269"/>
      <c r="C256" s="271"/>
      <c r="D256" s="30"/>
      <c r="E256" s="292"/>
      <c r="F256" s="269"/>
      <c r="G256" s="29"/>
    </row>
    <row r="257" spans="1:7" ht="15.75">
      <c r="A257" s="269"/>
      <c r="B257" s="269"/>
      <c r="C257" s="271"/>
      <c r="D257" s="30"/>
      <c r="E257" s="292"/>
      <c r="F257" s="269"/>
      <c r="G257" s="29"/>
    </row>
    <row r="258" spans="1:7" ht="15.75">
      <c r="A258" s="269"/>
      <c r="B258" s="269"/>
      <c r="C258" s="271"/>
      <c r="D258" s="30"/>
      <c r="E258" s="292"/>
      <c r="F258" s="269"/>
      <c r="G258" s="29"/>
    </row>
    <row r="259" spans="1:7" ht="15.75">
      <c r="A259" s="269"/>
      <c r="B259" s="269"/>
      <c r="C259" s="271"/>
      <c r="D259" s="30"/>
      <c r="E259" s="292"/>
      <c r="F259" s="269"/>
      <c r="G259" s="29"/>
    </row>
    <row r="260" spans="1:7" ht="15.75">
      <c r="A260" s="269"/>
      <c r="B260" s="269"/>
      <c r="C260" s="271"/>
      <c r="D260" s="30"/>
      <c r="E260" s="292"/>
      <c r="F260" s="269"/>
      <c r="G260" s="29"/>
    </row>
    <row r="261" spans="1:7" ht="15.75">
      <c r="A261" s="269"/>
      <c r="B261" s="269"/>
      <c r="C261" s="271"/>
      <c r="D261" s="30"/>
      <c r="E261" s="292"/>
      <c r="F261" s="269"/>
      <c r="G261" s="29"/>
    </row>
    <row r="262" spans="1:7" ht="15.75">
      <c r="A262" s="269"/>
      <c r="B262" s="269"/>
      <c r="C262" s="271"/>
      <c r="D262" s="30"/>
      <c r="E262" s="292"/>
      <c r="F262" s="269"/>
      <c r="G262" s="29"/>
    </row>
    <row r="263" spans="1:7" ht="15.75">
      <c r="A263" s="269"/>
      <c r="B263" s="269"/>
      <c r="C263" s="271"/>
      <c r="D263" s="30"/>
      <c r="E263" s="292"/>
      <c r="F263" s="269"/>
      <c r="G263" s="29"/>
    </row>
    <row r="264" spans="1:7" ht="15.75">
      <c r="A264" s="269"/>
      <c r="B264" s="269"/>
      <c r="C264" s="271"/>
      <c r="D264" s="30"/>
      <c r="E264" s="292"/>
      <c r="F264" s="269"/>
      <c r="G264" s="29"/>
    </row>
    <row r="265" spans="1:7" ht="15.75">
      <c r="A265" s="269"/>
      <c r="B265" s="269"/>
      <c r="C265" s="271"/>
      <c r="D265" s="30"/>
      <c r="E265" s="292"/>
      <c r="F265" s="269"/>
      <c r="G265" s="29"/>
    </row>
    <row r="266" spans="1:7" ht="15.75">
      <c r="A266" s="269"/>
      <c r="B266" s="269"/>
      <c r="C266" s="271"/>
      <c r="D266" s="30"/>
      <c r="E266" s="292"/>
      <c r="F266" s="269"/>
      <c r="G266" s="29"/>
    </row>
    <row r="267" spans="1:7" ht="15.75">
      <c r="A267" s="269"/>
      <c r="B267" s="269"/>
      <c r="C267" s="271"/>
      <c r="D267" s="30"/>
      <c r="E267" s="292"/>
      <c r="F267" s="269"/>
      <c r="G267" s="29"/>
    </row>
    <row r="268" spans="1:7" ht="15.75">
      <c r="A268" s="269"/>
      <c r="B268" s="269"/>
      <c r="C268" s="271"/>
      <c r="D268" s="30"/>
      <c r="E268" s="292"/>
      <c r="F268" s="269"/>
      <c r="G268" s="29"/>
    </row>
    <row r="269" spans="1:7" ht="15.75">
      <c r="A269" s="269"/>
      <c r="B269" s="269"/>
      <c r="C269" s="271"/>
      <c r="D269" s="30"/>
      <c r="E269" s="292"/>
      <c r="F269" s="269"/>
      <c r="G269" s="29"/>
    </row>
    <row r="270" spans="1:7" ht="15.75">
      <c r="A270" s="269"/>
      <c r="B270" s="269"/>
      <c r="C270" s="271"/>
      <c r="D270" s="30"/>
      <c r="E270" s="292"/>
      <c r="F270" s="269"/>
      <c r="G270" s="29"/>
    </row>
    <row r="271" spans="1:7" ht="15.75">
      <c r="A271" s="269"/>
      <c r="B271" s="269"/>
      <c r="C271" s="271"/>
      <c r="D271" s="30"/>
      <c r="E271" s="292"/>
      <c r="F271" s="269"/>
      <c r="G271" s="29"/>
    </row>
    <row r="272" spans="1:7" ht="15.75">
      <c r="A272" s="269"/>
      <c r="B272" s="269"/>
      <c r="C272" s="271"/>
      <c r="D272" s="30"/>
      <c r="E272" s="292"/>
      <c r="F272" s="269"/>
      <c r="G272" s="29"/>
    </row>
    <row r="273" spans="1:7" ht="15.75">
      <c r="A273" s="269"/>
      <c r="B273" s="269"/>
      <c r="C273" s="271"/>
      <c r="D273" s="30"/>
      <c r="E273" s="292"/>
      <c r="F273" s="269"/>
      <c r="G273" s="29"/>
    </row>
    <row r="274" spans="1:7" ht="15.75">
      <c r="A274" s="269"/>
      <c r="B274" s="269"/>
      <c r="C274" s="271"/>
      <c r="D274" s="30"/>
      <c r="E274" s="292"/>
      <c r="F274" s="269"/>
      <c r="G274" s="29"/>
    </row>
    <row r="275" spans="1:7" ht="15.75">
      <c r="A275" s="269"/>
      <c r="B275" s="269"/>
      <c r="C275" s="271"/>
      <c r="D275" s="30"/>
      <c r="E275" s="292"/>
      <c r="F275" s="269"/>
      <c r="G275" s="29"/>
    </row>
    <row r="276" spans="1:7" ht="15.75">
      <c r="A276" s="269"/>
      <c r="B276" s="269"/>
      <c r="C276" s="271"/>
      <c r="D276" s="30"/>
      <c r="E276" s="292"/>
      <c r="F276" s="269"/>
      <c r="G276" s="29"/>
    </row>
    <row r="277" spans="1:7" ht="15.75">
      <c r="A277" s="269"/>
      <c r="B277" s="269"/>
      <c r="C277" s="271"/>
      <c r="D277" s="30"/>
      <c r="E277" s="292"/>
      <c r="F277" s="269"/>
      <c r="G277" s="29"/>
    </row>
    <row r="278" spans="1:7" ht="15.75">
      <c r="A278" s="269"/>
      <c r="B278" s="269"/>
      <c r="C278" s="271"/>
      <c r="D278" s="30"/>
      <c r="E278" s="292"/>
      <c r="F278" s="269"/>
      <c r="G278" s="29"/>
    </row>
    <row r="279" spans="1:7" ht="15.75">
      <c r="A279" s="269"/>
      <c r="B279" s="269"/>
      <c r="C279" s="271"/>
      <c r="D279" s="30"/>
      <c r="E279" s="292"/>
      <c r="F279" s="269"/>
      <c r="G279" s="29"/>
    </row>
    <row r="280" spans="1:7" ht="15.75">
      <c r="A280" s="269"/>
      <c r="B280" s="269"/>
      <c r="C280" s="271"/>
      <c r="D280" s="30"/>
      <c r="E280" s="292"/>
      <c r="F280" s="269"/>
      <c r="G280" s="29"/>
    </row>
    <row r="281" spans="1:7" ht="15.75">
      <c r="A281" s="269"/>
      <c r="B281" s="269"/>
      <c r="C281" s="271"/>
      <c r="D281" s="30"/>
      <c r="E281" s="292"/>
      <c r="F281" s="269"/>
      <c r="G281" s="29"/>
    </row>
    <row r="282" spans="1:7" ht="15.75">
      <c r="A282" s="269"/>
      <c r="B282" s="269"/>
      <c r="C282" s="271"/>
      <c r="D282" s="30"/>
      <c r="E282" s="292"/>
      <c r="F282" s="269"/>
      <c r="G282" s="29"/>
    </row>
    <row r="283" spans="1:7" ht="15.75">
      <c r="A283" s="269"/>
      <c r="B283" s="269"/>
      <c r="C283" s="271"/>
      <c r="D283" s="30"/>
      <c r="E283" s="292"/>
      <c r="F283" s="269"/>
      <c r="G283" s="29"/>
    </row>
    <row r="284" spans="1:7" ht="15.75">
      <c r="A284" s="269"/>
      <c r="B284" s="269"/>
      <c r="C284" s="271"/>
      <c r="D284" s="30"/>
      <c r="E284" s="292"/>
      <c r="F284" s="269"/>
      <c r="G284" s="29"/>
    </row>
    <row r="285" spans="1:7" ht="15.75">
      <c r="A285" s="269"/>
      <c r="B285" s="269"/>
      <c r="C285" s="271"/>
      <c r="D285" s="30"/>
      <c r="E285" s="292"/>
      <c r="F285" s="269"/>
      <c r="G285" s="29"/>
    </row>
    <row r="286" spans="1:7" ht="15.75">
      <c r="A286" s="269"/>
      <c r="B286" s="269"/>
      <c r="C286" s="271"/>
      <c r="D286" s="30"/>
      <c r="E286" s="292"/>
      <c r="F286" s="269"/>
      <c r="G286" s="29"/>
    </row>
    <row r="287" spans="1:7" ht="15.75">
      <c r="A287" s="269"/>
      <c r="B287" s="269"/>
      <c r="C287" s="271"/>
      <c r="D287" s="30"/>
      <c r="E287" s="292"/>
      <c r="F287" s="269"/>
      <c r="G287" s="29"/>
    </row>
    <row r="288" spans="1:7" ht="15.75">
      <c r="A288" s="269"/>
      <c r="B288" s="269"/>
      <c r="C288" s="271"/>
      <c r="D288" s="30"/>
      <c r="E288" s="292"/>
      <c r="F288" s="269"/>
      <c r="G288" s="29"/>
    </row>
    <row r="289" spans="1:7" ht="15.75">
      <c r="A289" s="269"/>
      <c r="B289" s="269"/>
      <c r="C289" s="271"/>
      <c r="D289" s="30"/>
      <c r="E289" s="292"/>
      <c r="F289" s="269"/>
      <c r="G289" s="29"/>
    </row>
    <row r="290" spans="1:7" ht="15.75">
      <c r="A290" s="269"/>
      <c r="B290" s="269"/>
      <c r="C290" s="271"/>
      <c r="D290" s="30"/>
      <c r="E290" s="292"/>
      <c r="F290" s="269"/>
      <c r="G290" s="29"/>
    </row>
    <row r="291" spans="1:7" ht="15.75">
      <c r="A291" s="269"/>
      <c r="B291" s="269"/>
      <c r="C291" s="271"/>
      <c r="D291" s="30"/>
      <c r="E291" s="292"/>
      <c r="F291" s="269"/>
      <c r="G291" s="29"/>
    </row>
    <row r="292" spans="1:7" ht="15.75">
      <c r="A292" s="269"/>
      <c r="B292" s="269"/>
      <c r="C292" s="271"/>
      <c r="D292" s="30"/>
      <c r="E292" s="292"/>
      <c r="F292" s="269"/>
      <c r="G292" s="29"/>
    </row>
    <row r="293" spans="1:7" ht="15.75">
      <c r="A293" s="269"/>
      <c r="B293" s="269"/>
      <c r="C293" s="271"/>
      <c r="D293" s="30"/>
      <c r="E293" s="292"/>
      <c r="F293" s="269"/>
      <c r="G293" s="29"/>
    </row>
    <row r="294" spans="1:7" ht="15.75">
      <c r="A294" s="269"/>
      <c r="B294" s="269"/>
      <c r="C294" s="271"/>
      <c r="D294" s="30"/>
      <c r="E294" s="292"/>
      <c r="F294" s="269"/>
      <c r="G294" s="29"/>
    </row>
    <row r="295" spans="1:7" ht="15.75">
      <c r="A295" s="269"/>
      <c r="B295" s="269"/>
      <c r="C295" s="271"/>
      <c r="D295" s="30"/>
      <c r="E295" s="292"/>
      <c r="F295" s="269"/>
      <c r="G295" s="29"/>
    </row>
    <row r="296" spans="1:7" ht="15.75">
      <c r="A296" s="269"/>
      <c r="B296" s="269"/>
      <c r="C296" s="271"/>
      <c r="D296" s="30"/>
      <c r="E296" s="292"/>
      <c r="F296" s="269"/>
      <c r="G296" s="29"/>
    </row>
    <row r="297" spans="1:7" ht="15.75">
      <c r="A297" s="269"/>
      <c r="B297" s="269"/>
      <c r="C297" s="271"/>
      <c r="D297" s="30"/>
      <c r="E297" s="292"/>
      <c r="F297" s="269"/>
      <c r="G297" s="29"/>
    </row>
    <row r="298" spans="1:7" ht="15.75">
      <c r="A298" s="269"/>
      <c r="B298" s="269"/>
      <c r="C298" s="271"/>
      <c r="D298" s="30"/>
      <c r="E298" s="292"/>
      <c r="F298" s="269"/>
      <c r="G298" s="29"/>
    </row>
    <row r="299" spans="1:7" ht="15.75">
      <c r="A299" s="269"/>
      <c r="B299" s="269"/>
      <c r="C299" s="271"/>
      <c r="D299" s="30"/>
      <c r="E299" s="292"/>
      <c r="F299" s="269"/>
      <c r="G299" s="29"/>
    </row>
    <row r="300" spans="1:7" ht="15.75">
      <c r="A300" s="269"/>
      <c r="B300" s="269"/>
      <c r="C300" s="271"/>
      <c r="D300" s="30"/>
      <c r="E300" s="292"/>
      <c r="F300" s="269"/>
      <c r="G300" s="29"/>
    </row>
    <row r="301" spans="1:7" ht="15.75">
      <c r="A301" s="269"/>
      <c r="B301" s="269"/>
      <c r="C301" s="271"/>
      <c r="D301" s="30"/>
      <c r="E301" s="292"/>
      <c r="F301" s="269"/>
      <c r="G301" s="29"/>
    </row>
    <row r="302" spans="1:7" ht="15.75">
      <c r="A302" s="269"/>
      <c r="B302" s="269"/>
      <c r="C302" s="271"/>
      <c r="D302" s="30"/>
      <c r="E302" s="292"/>
      <c r="F302" s="269"/>
      <c r="G302" s="29"/>
    </row>
    <row r="303" spans="1:7" ht="15.75">
      <c r="A303" s="269"/>
      <c r="B303" s="269"/>
      <c r="C303" s="271"/>
      <c r="D303" s="30"/>
      <c r="E303" s="292"/>
      <c r="F303" s="269"/>
      <c r="G303" s="29"/>
    </row>
    <row r="304" spans="1:7" ht="15.75">
      <c r="A304" s="269"/>
      <c r="B304" s="269"/>
      <c r="C304" s="271"/>
      <c r="D304" s="30"/>
      <c r="E304" s="292"/>
      <c r="F304" s="269"/>
      <c r="G304" s="29"/>
    </row>
    <row r="305" spans="1:7" ht="15.75">
      <c r="A305" s="269"/>
      <c r="B305" s="269"/>
      <c r="C305" s="271"/>
      <c r="D305" s="30"/>
      <c r="E305" s="292"/>
      <c r="F305" s="269"/>
      <c r="G305" s="29"/>
    </row>
    <row r="306" spans="1:7" ht="15.75">
      <c r="A306" s="269"/>
      <c r="B306" s="269"/>
      <c r="C306" s="271"/>
      <c r="D306" s="30"/>
      <c r="E306" s="292"/>
      <c r="F306" s="269"/>
      <c r="G306" s="29"/>
    </row>
    <row r="307" spans="1:7" ht="15.75">
      <c r="A307" s="269"/>
      <c r="B307" s="269"/>
      <c r="C307" s="271"/>
      <c r="D307" s="30"/>
      <c r="E307" s="292"/>
      <c r="F307" s="269"/>
      <c r="G307" s="29"/>
    </row>
    <row r="308" spans="1:7" ht="15.75">
      <c r="A308" s="269"/>
      <c r="B308" s="269"/>
      <c r="C308" s="271"/>
      <c r="D308" s="30"/>
      <c r="E308" s="292"/>
      <c r="F308" s="269"/>
      <c r="G308" s="29"/>
    </row>
    <row r="309" spans="1:7" ht="15.75">
      <c r="A309" s="269"/>
      <c r="B309" s="269"/>
      <c r="C309" s="271"/>
      <c r="D309" s="30"/>
      <c r="E309" s="292"/>
      <c r="F309" s="269"/>
      <c r="G309" s="29"/>
    </row>
    <row r="310" spans="1:7" ht="15.75">
      <c r="A310" s="269"/>
      <c r="B310" s="269"/>
      <c r="C310" s="271"/>
      <c r="D310" s="30"/>
      <c r="E310" s="292"/>
      <c r="F310" s="269"/>
      <c r="G310" s="29"/>
    </row>
    <row r="311" spans="1:7" ht="15.75">
      <c r="A311" s="269"/>
      <c r="B311" s="269"/>
      <c r="C311" s="271"/>
      <c r="D311" s="30"/>
      <c r="E311" s="292"/>
      <c r="F311" s="269"/>
      <c r="G311" s="29"/>
    </row>
    <row r="312" spans="1:7" ht="15.75">
      <c r="A312" s="269"/>
      <c r="B312" s="269"/>
      <c r="C312" s="271"/>
      <c r="D312" s="30"/>
      <c r="E312" s="292"/>
      <c r="F312" s="269"/>
      <c r="G312" s="29"/>
    </row>
    <row r="313" spans="1:7" ht="15.75">
      <c r="A313" s="269"/>
      <c r="B313" s="269"/>
      <c r="C313" s="271"/>
      <c r="D313" s="30"/>
      <c r="E313" s="292"/>
      <c r="F313" s="269"/>
      <c r="G313" s="29"/>
    </row>
    <row r="314" spans="1:7" ht="15.75">
      <c r="A314" s="269"/>
      <c r="B314" s="269"/>
      <c r="C314" s="271"/>
      <c r="D314" s="30"/>
      <c r="E314" s="292"/>
      <c r="F314" s="269"/>
      <c r="G314" s="29"/>
    </row>
    <row r="315" spans="1:7" ht="15.75">
      <c r="A315" s="269"/>
      <c r="B315" s="269"/>
      <c r="C315" s="271"/>
      <c r="D315" s="30"/>
      <c r="E315" s="292"/>
      <c r="F315" s="269"/>
      <c r="G315" s="29"/>
    </row>
    <row r="316" spans="1:7" ht="15.75">
      <c r="A316" s="269"/>
      <c r="B316" s="269"/>
      <c r="C316" s="271"/>
      <c r="D316" s="30"/>
      <c r="E316" s="292"/>
      <c r="F316" s="269"/>
      <c r="G316" s="29"/>
    </row>
    <row r="317" spans="1:7" ht="15.75">
      <c r="A317" s="269"/>
      <c r="B317" s="269"/>
      <c r="C317" s="271"/>
      <c r="D317" s="30"/>
      <c r="E317" s="292"/>
      <c r="F317" s="269"/>
      <c r="G317" s="29"/>
    </row>
    <row r="318" spans="1:7" ht="15.75">
      <c r="A318" s="269"/>
      <c r="B318" s="269"/>
      <c r="C318" s="271"/>
      <c r="D318" s="30"/>
      <c r="E318" s="292"/>
      <c r="F318" s="269"/>
      <c r="G318" s="29"/>
    </row>
    <row r="319" spans="1:7" ht="15.75">
      <c r="A319" s="269"/>
      <c r="B319" s="269"/>
      <c r="C319" s="271"/>
      <c r="D319" s="30"/>
      <c r="E319" s="292"/>
      <c r="F319" s="269"/>
      <c r="G319" s="29"/>
    </row>
    <row r="320" spans="1:7" ht="15.75">
      <c r="A320" s="269"/>
      <c r="B320" s="269"/>
      <c r="C320" s="271"/>
      <c r="D320" s="30"/>
      <c r="E320" s="292"/>
      <c r="F320" s="269"/>
      <c r="G320" s="29"/>
    </row>
    <row r="321" spans="1:7" ht="15.75">
      <c r="A321" s="269"/>
      <c r="B321" s="269"/>
      <c r="C321" s="271"/>
      <c r="D321" s="30"/>
      <c r="E321" s="292"/>
      <c r="F321" s="269"/>
      <c r="G321" s="29"/>
    </row>
    <row r="322" spans="1:7" ht="15.75">
      <c r="A322" s="269"/>
      <c r="B322" s="269"/>
      <c r="C322" s="271"/>
      <c r="D322" s="30"/>
      <c r="E322" s="292"/>
      <c r="F322" s="269"/>
      <c r="G322" s="29"/>
    </row>
    <row r="323" spans="1:7" ht="15.75">
      <c r="A323" s="269"/>
      <c r="B323" s="269"/>
      <c r="C323" s="271"/>
      <c r="D323" s="30"/>
      <c r="E323" s="292"/>
      <c r="F323" s="269"/>
      <c r="G323" s="29"/>
    </row>
    <row r="324" spans="1:7" ht="15.75">
      <c r="A324" s="269"/>
      <c r="B324" s="269"/>
      <c r="C324" s="271"/>
      <c r="D324" s="30"/>
      <c r="E324" s="292"/>
      <c r="F324" s="269"/>
      <c r="G324" s="29"/>
    </row>
    <row r="325" spans="1:7" ht="15.75">
      <c r="A325" s="269"/>
      <c r="B325" s="269"/>
      <c r="C325" s="271"/>
      <c r="D325" s="30"/>
      <c r="E325" s="292"/>
      <c r="F325" s="269"/>
      <c r="G325" s="29"/>
    </row>
    <row r="326" spans="1:7" ht="15.75">
      <c r="A326" s="269"/>
      <c r="B326" s="269"/>
      <c r="C326" s="271"/>
      <c r="D326" s="30"/>
      <c r="E326" s="292"/>
      <c r="F326" s="269"/>
      <c r="G326" s="29"/>
    </row>
    <row r="327" spans="1:7" ht="15.75">
      <c r="A327" s="269"/>
      <c r="B327" s="269"/>
      <c r="C327" s="271"/>
      <c r="D327" s="30"/>
      <c r="E327" s="292"/>
      <c r="F327" s="269"/>
      <c r="G327" s="29"/>
    </row>
    <row r="328" spans="1:7" ht="15.75">
      <c r="A328" s="269"/>
      <c r="B328" s="269"/>
      <c r="C328" s="271"/>
      <c r="D328" s="30"/>
      <c r="E328" s="292"/>
      <c r="F328" s="269"/>
      <c r="G328" s="29"/>
    </row>
    <row r="329" spans="1:7" ht="15.75">
      <c r="A329" s="269"/>
      <c r="B329" s="269"/>
      <c r="C329" s="271"/>
      <c r="D329" s="30"/>
      <c r="E329" s="292"/>
      <c r="F329" s="269"/>
      <c r="G329" s="29"/>
    </row>
    <row r="330" spans="1:7" ht="15.75">
      <c r="A330" s="269"/>
      <c r="B330" s="269"/>
      <c r="C330" s="271"/>
      <c r="D330" s="30"/>
      <c r="E330" s="292"/>
      <c r="F330" s="269"/>
      <c r="G330" s="29"/>
    </row>
    <row r="331" spans="1:7" ht="15.75">
      <c r="A331" s="269"/>
      <c r="B331" s="269"/>
      <c r="C331" s="271"/>
      <c r="D331" s="30"/>
      <c r="E331" s="292"/>
      <c r="F331" s="269"/>
      <c r="G331" s="29"/>
    </row>
    <row r="332" spans="1:7" ht="15.75">
      <c r="A332" s="269"/>
      <c r="B332" s="269"/>
      <c r="C332" s="271"/>
      <c r="D332" s="30"/>
      <c r="E332" s="292"/>
      <c r="F332" s="269"/>
      <c r="G332" s="29"/>
    </row>
    <row r="333" spans="1:7" ht="15.75">
      <c r="A333" s="269"/>
      <c r="B333" s="269"/>
      <c r="C333" s="271"/>
      <c r="D333" s="30"/>
      <c r="E333" s="292"/>
      <c r="F333" s="269"/>
      <c r="G333" s="29"/>
    </row>
    <row r="334" spans="1:7" ht="15.75">
      <c r="A334" s="269"/>
      <c r="B334" s="269"/>
      <c r="C334" s="271"/>
      <c r="D334" s="30"/>
      <c r="E334" s="292"/>
      <c r="F334" s="269"/>
      <c r="G334" s="29"/>
    </row>
    <row r="335" spans="1:7" ht="15.75">
      <c r="A335" s="269"/>
      <c r="B335" s="269"/>
      <c r="C335" s="271"/>
      <c r="D335" s="30"/>
      <c r="E335" s="292"/>
      <c r="F335" s="269"/>
      <c r="G335" s="29"/>
    </row>
    <row r="336" spans="1:7" ht="15.75">
      <c r="A336" s="269"/>
      <c r="B336" s="269"/>
      <c r="C336" s="271"/>
      <c r="D336" s="30"/>
      <c r="E336" s="292"/>
      <c r="F336" s="269"/>
      <c r="G336" s="29"/>
    </row>
    <row r="337" spans="1:7" ht="15.75">
      <c r="A337" s="269"/>
      <c r="B337" s="269"/>
      <c r="C337" s="271"/>
      <c r="D337" s="30"/>
      <c r="E337" s="292"/>
      <c r="F337" s="269"/>
      <c r="G337" s="29"/>
    </row>
    <row r="338" spans="1:7" ht="15.75">
      <c r="A338" s="269"/>
      <c r="B338" s="269"/>
      <c r="C338" s="271"/>
      <c r="D338" s="30"/>
      <c r="E338" s="292"/>
      <c r="F338" s="269"/>
      <c r="G338" s="29"/>
    </row>
    <row r="339" spans="1:7" ht="15.75">
      <c r="A339" s="269"/>
      <c r="B339" s="269"/>
      <c r="C339" s="271"/>
      <c r="D339" s="30"/>
      <c r="E339" s="292"/>
      <c r="F339" s="269"/>
      <c r="G339" s="29"/>
    </row>
    <row r="340" spans="1:7" ht="15.75">
      <c r="A340" s="269"/>
      <c r="B340" s="269"/>
      <c r="C340" s="271"/>
      <c r="D340" s="30"/>
      <c r="E340" s="292"/>
      <c r="F340" s="269"/>
      <c r="G340" s="29"/>
    </row>
    <row r="341" spans="1:7" ht="15.75">
      <c r="A341" s="269"/>
      <c r="B341" s="269"/>
      <c r="C341" s="271"/>
      <c r="D341" s="30"/>
      <c r="E341" s="292"/>
      <c r="F341" s="269"/>
      <c r="G341" s="29"/>
    </row>
    <row r="342" spans="1:7" ht="15.75">
      <c r="A342" s="269"/>
      <c r="B342" s="269"/>
      <c r="C342" s="271"/>
      <c r="D342" s="30"/>
      <c r="E342" s="292"/>
      <c r="F342" s="269"/>
      <c r="G342" s="29"/>
    </row>
    <row r="343" spans="1:7" ht="15.75">
      <c r="A343" s="269"/>
      <c r="B343" s="269"/>
      <c r="C343" s="271"/>
      <c r="D343" s="30"/>
      <c r="E343" s="292"/>
      <c r="F343" s="269"/>
      <c r="G343" s="29"/>
    </row>
    <row r="344" spans="1:7" ht="15.75">
      <c r="A344" s="269"/>
      <c r="B344" s="269"/>
      <c r="C344" s="271"/>
      <c r="D344" s="30"/>
      <c r="E344" s="292"/>
      <c r="F344" s="269"/>
      <c r="G344" s="29"/>
    </row>
    <row r="345" spans="1:7" ht="15.75">
      <c r="A345" s="269"/>
      <c r="B345" s="269"/>
      <c r="C345" s="271"/>
      <c r="D345" s="30"/>
      <c r="E345" s="292"/>
      <c r="F345" s="269"/>
      <c r="G345" s="29"/>
    </row>
    <row r="346" spans="1:7" ht="15.75">
      <c r="A346" s="269"/>
      <c r="B346" s="269"/>
      <c r="C346" s="271"/>
      <c r="D346" s="30"/>
      <c r="E346" s="292"/>
      <c r="F346" s="269"/>
      <c r="G346" s="29"/>
    </row>
    <row r="347" spans="1:7" ht="15.75">
      <c r="A347" s="269"/>
      <c r="B347" s="269"/>
      <c r="C347" s="271"/>
      <c r="D347" s="30"/>
      <c r="E347" s="292"/>
      <c r="F347" s="269"/>
      <c r="G347" s="29"/>
    </row>
    <row r="348" spans="1:7" ht="15.75">
      <c r="A348" s="269"/>
      <c r="B348" s="269"/>
      <c r="C348" s="271"/>
      <c r="D348" s="30"/>
      <c r="E348" s="292"/>
      <c r="F348" s="269"/>
      <c r="G348" s="29"/>
    </row>
    <row r="349" spans="1:7" ht="15.75">
      <c r="A349" s="269"/>
      <c r="B349" s="269"/>
      <c r="C349" s="271"/>
      <c r="D349" s="30"/>
      <c r="E349" s="292"/>
      <c r="F349" s="269"/>
      <c r="G349" s="29"/>
    </row>
    <row r="350" spans="1:7" ht="15.75">
      <c r="A350" s="269"/>
      <c r="B350" s="269"/>
      <c r="C350" s="271"/>
      <c r="D350" s="30"/>
      <c r="E350" s="292"/>
      <c r="F350" s="269"/>
      <c r="G350" s="29"/>
    </row>
    <row r="351" spans="1:7" ht="15.75">
      <c r="A351" s="269"/>
      <c r="B351" s="269"/>
      <c r="C351" s="271"/>
      <c r="D351" s="30"/>
      <c r="E351" s="292"/>
      <c r="F351" s="269"/>
      <c r="G351" s="29"/>
    </row>
    <row r="352" spans="1:7" ht="15.75">
      <c r="A352" s="269"/>
      <c r="B352" s="269"/>
      <c r="C352" s="271"/>
      <c r="D352" s="30"/>
      <c r="E352" s="292"/>
      <c r="F352" s="269"/>
      <c r="G352" s="29"/>
    </row>
    <row r="353" spans="1:7" ht="15.75">
      <c r="A353" s="269"/>
      <c r="B353" s="269"/>
      <c r="C353" s="271"/>
      <c r="D353" s="30"/>
      <c r="E353" s="292"/>
      <c r="F353" s="269"/>
      <c r="G353" s="29"/>
    </row>
    <row r="354" spans="1:7" ht="15.75">
      <c r="A354" s="269"/>
      <c r="B354" s="269"/>
      <c r="C354" s="271"/>
      <c r="D354" s="30"/>
      <c r="E354" s="292"/>
      <c r="F354" s="269"/>
      <c r="G354" s="29"/>
    </row>
    <row r="355" spans="1:7" ht="15.75">
      <c r="A355" s="269"/>
      <c r="B355" s="269"/>
      <c r="C355" s="271"/>
      <c r="D355" s="30"/>
      <c r="E355" s="292"/>
      <c r="F355" s="269"/>
      <c r="G355" s="29"/>
    </row>
    <row r="356" spans="1:7" ht="15.75">
      <c r="A356" s="269"/>
      <c r="B356" s="269"/>
      <c r="C356" s="271"/>
      <c r="D356" s="30"/>
      <c r="E356" s="292"/>
      <c r="F356" s="269"/>
      <c r="G356" s="29"/>
    </row>
    <row r="357" spans="1:7" ht="15.75">
      <c r="A357" s="269"/>
      <c r="B357" s="269"/>
      <c r="C357" s="271"/>
      <c r="D357" s="30"/>
      <c r="E357" s="292"/>
      <c r="F357" s="269"/>
      <c r="G357" s="29"/>
    </row>
    <row r="358" spans="1:7" ht="15.75">
      <c r="A358" s="269"/>
      <c r="B358" s="269"/>
      <c r="C358" s="271"/>
      <c r="D358" s="30"/>
      <c r="E358" s="292"/>
      <c r="F358" s="269"/>
      <c r="G358" s="29"/>
    </row>
    <row r="359" spans="1:7" ht="15.75">
      <c r="A359" s="269"/>
      <c r="B359" s="269"/>
      <c r="C359" s="271"/>
      <c r="D359" s="30"/>
      <c r="E359" s="292"/>
      <c r="F359" s="269"/>
      <c r="G359" s="29"/>
    </row>
    <row r="360" spans="1:7" ht="15.75">
      <c r="A360" s="269"/>
      <c r="B360" s="269"/>
      <c r="C360" s="271"/>
      <c r="D360" s="30"/>
      <c r="E360" s="292"/>
      <c r="F360" s="269"/>
      <c r="G360" s="29"/>
    </row>
    <row r="361" spans="1:7" ht="15.75">
      <c r="A361" s="269"/>
      <c r="B361" s="269"/>
      <c r="C361" s="271"/>
      <c r="D361" s="30"/>
      <c r="E361" s="292"/>
      <c r="F361" s="269"/>
      <c r="G361" s="29"/>
    </row>
    <row r="362" spans="1:7" ht="15.75">
      <c r="A362" s="269"/>
      <c r="B362" s="269"/>
      <c r="C362" s="271"/>
      <c r="D362" s="30"/>
      <c r="E362" s="292"/>
      <c r="F362" s="269"/>
      <c r="G362" s="29"/>
    </row>
    <row r="363" spans="1:7" ht="15.75">
      <c r="A363" s="269"/>
      <c r="B363" s="269"/>
      <c r="C363" s="271"/>
      <c r="D363" s="30"/>
      <c r="E363" s="292"/>
      <c r="F363" s="269"/>
      <c r="G363" s="29"/>
    </row>
    <row r="364" spans="1:7" ht="15.75">
      <c r="A364" s="269"/>
      <c r="B364" s="269"/>
      <c r="C364" s="271"/>
      <c r="D364" s="30"/>
      <c r="E364" s="292"/>
      <c r="F364" s="269"/>
      <c r="G364" s="29"/>
    </row>
    <row r="365" spans="1:7" ht="15.75">
      <c r="A365" s="269"/>
      <c r="B365" s="269"/>
      <c r="C365" s="271"/>
      <c r="D365" s="30"/>
      <c r="E365" s="292"/>
      <c r="F365" s="269"/>
      <c r="G365" s="29"/>
    </row>
    <row r="366" spans="1:7" ht="15.75">
      <c r="A366" s="269"/>
      <c r="B366" s="269"/>
      <c r="C366" s="271"/>
      <c r="D366" s="30"/>
      <c r="E366" s="292"/>
      <c r="F366" s="269"/>
      <c r="G366" s="29"/>
    </row>
    <row r="367" spans="1:7" ht="15.75">
      <c r="A367" s="269"/>
      <c r="B367" s="269"/>
      <c r="C367" s="271"/>
      <c r="D367" s="30"/>
      <c r="E367" s="292"/>
      <c r="F367" s="269"/>
      <c r="G367" s="29"/>
    </row>
    <row r="368" spans="1:7" ht="15.75">
      <c r="A368" s="269"/>
      <c r="B368" s="269"/>
      <c r="C368" s="271"/>
      <c r="D368" s="30"/>
      <c r="E368" s="292"/>
      <c r="F368" s="269"/>
      <c r="G368" s="29"/>
    </row>
    <row r="369" spans="1:7" ht="15.75">
      <c r="A369" s="269"/>
      <c r="B369" s="269"/>
      <c r="C369" s="271"/>
      <c r="D369" s="30"/>
      <c r="E369" s="292"/>
      <c r="F369" s="269"/>
      <c r="G369" s="29"/>
    </row>
    <row r="370" spans="1:7" ht="15.75">
      <c r="A370" s="269"/>
      <c r="B370" s="269"/>
      <c r="C370" s="271"/>
      <c r="D370" s="30"/>
      <c r="E370" s="292"/>
      <c r="F370" s="269"/>
      <c r="G370" s="29"/>
    </row>
    <row r="371" spans="1:7" ht="15.75">
      <c r="A371" s="269"/>
      <c r="B371" s="269"/>
      <c r="C371" s="271"/>
      <c r="D371" s="30"/>
      <c r="E371" s="292"/>
      <c r="F371" s="269"/>
      <c r="G371" s="29"/>
    </row>
    <row r="372" spans="1:7" ht="15.75">
      <c r="A372" s="269"/>
      <c r="B372" s="269"/>
      <c r="C372" s="271"/>
      <c r="D372" s="30"/>
      <c r="E372" s="292"/>
      <c r="F372" s="269"/>
      <c r="G372" s="29"/>
    </row>
    <row r="373" spans="1:7" ht="15.75">
      <c r="A373" s="269"/>
      <c r="B373" s="269"/>
      <c r="C373" s="271"/>
      <c r="D373" s="30"/>
      <c r="E373" s="292"/>
      <c r="F373" s="269"/>
      <c r="G373" s="29"/>
    </row>
    <row r="374" spans="1:7" ht="15.75">
      <c r="A374" s="269"/>
      <c r="B374" s="269"/>
      <c r="C374" s="271"/>
      <c r="D374" s="30"/>
      <c r="E374" s="292"/>
      <c r="F374" s="269"/>
      <c r="G374" s="29"/>
    </row>
    <row r="375" spans="1:7" ht="15.75">
      <c r="A375" s="269"/>
      <c r="B375" s="269"/>
      <c r="C375" s="271"/>
      <c r="D375" s="30"/>
      <c r="E375" s="292"/>
      <c r="F375" s="269"/>
      <c r="G375" s="29"/>
    </row>
    <row r="376" spans="1:7" ht="15.75">
      <c r="A376" s="269"/>
      <c r="B376" s="269"/>
      <c r="C376" s="271"/>
      <c r="D376" s="30"/>
      <c r="E376" s="292"/>
      <c r="F376" s="269"/>
      <c r="G376" s="29"/>
    </row>
    <row r="377" spans="1:7" ht="15.75">
      <c r="A377" s="269"/>
      <c r="B377" s="269"/>
      <c r="C377" s="271"/>
      <c r="D377" s="30"/>
      <c r="E377" s="292"/>
      <c r="F377" s="269"/>
      <c r="G377" s="29"/>
    </row>
    <row r="378" spans="1:7" ht="15.75">
      <c r="A378" s="269"/>
      <c r="B378" s="269"/>
      <c r="C378" s="271"/>
      <c r="D378" s="30"/>
      <c r="E378" s="292"/>
      <c r="F378" s="269"/>
      <c r="G378" s="29"/>
    </row>
    <row r="379" spans="1:7" ht="15.75">
      <c r="A379" s="269"/>
      <c r="B379" s="269"/>
      <c r="C379" s="271"/>
      <c r="D379" s="30"/>
      <c r="E379" s="292"/>
      <c r="F379" s="269"/>
      <c r="G379" s="29"/>
    </row>
    <row r="380" spans="1:7" ht="15.75">
      <c r="A380" s="269"/>
      <c r="B380" s="269"/>
      <c r="C380" s="271"/>
      <c r="D380" s="30"/>
      <c r="E380" s="292"/>
      <c r="F380" s="269"/>
      <c r="G380" s="29"/>
    </row>
    <row r="381" spans="1:7" ht="15.75">
      <c r="A381" s="269"/>
      <c r="B381" s="269"/>
      <c r="C381" s="271"/>
      <c r="D381" s="30"/>
      <c r="E381" s="292"/>
      <c r="F381" s="269"/>
      <c r="G381" s="29"/>
    </row>
    <row r="382" spans="1:7" ht="15.75">
      <c r="A382" s="269"/>
      <c r="B382" s="269"/>
      <c r="C382" s="271"/>
      <c r="D382" s="30"/>
      <c r="E382" s="292"/>
      <c r="F382" s="269"/>
      <c r="G382" s="29"/>
    </row>
    <row r="383" spans="1:7" ht="15.75">
      <c r="A383" s="269"/>
      <c r="B383" s="269"/>
      <c r="C383" s="271"/>
      <c r="D383" s="30"/>
      <c r="E383" s="292"/>
      <c r="F383" s="269"/>
      <c r="G383" s="29"/>
    </row>
    <row r="384" spans="1:7" ht="15.75">
      <c r="A384" s="269"/>
      <c r="B384" s="269"/>
      <c r="C384" s="271"/>
      <c r="D384" s="30"/>
      <c r="E384" s="292"/>
      <c r="F384" s="269"/>
      <c r="G384" s="29"/>
    </row>
    <row r="385" spans="1:7" ht="15.75">
      <c r="A385" s="269"/>
      <c r="B385" s="269"/>
      <c r="C385" s="271"/>
      <c r="D385" s="30"/>
      <c r="E385" s="292"/>
      <c r="F385" s="269"/>
      <c r="G385" s="29"/>
    </row>
    <row r="386" spans="1:7" ht="15.75">
      <c r="A386" s="269"/>
      <c r="B386" s="269"/>
      <c r="C386" s="271"/>
      <c r="D386" s="30"/>
      <c r="E386" s="292"/>
      <c r="F386" s="269"/>
      <c r="G386" s="29"/>
    </row>
    <row r="387" spans="1:7" ht="15.75">
      <c r="A387" s="269"/>
      <c r="B387" s="269"/>
      <c r="C387" s="271"/>
      <c r="D387" s="30"/>
      <c r="E387" s="292"/>
      <c r="F387" s="269"/>
      <c r="G387" s="29"/>
    </row>
    <row r="388" spans="1:7" ht="15.75">
      <c r="A388" s="269"/>
      <c r="B388" s="269"/>
      <c r="C388" s="271"/>
      <c r="D388" s="30"/>
      <c r="E388" s="292"/>
      <c r="F388" s="269"/>
      <c r="G388" s="29"/>
    </row>
    <row r="389" spans="1:7" ht="15.75">
      <c r="A389" s="269"/>
      <c r="B389" s="269"/>
      <c r="C389" s="271"/>
      <c r="D389" s="30"/>
      <c r="E389" s="292"/>
      <c r="F389" s="269"/>
      <c r="G389" s="29"/>
    </row>
    <row r="390" spans="1:7" ht="15.75">
      <c r="A390" s="269"/>
      <c r="B390" s="269"/>
      <c r="C390" s="271"/>
      <c r="D390" s="30"/>
      <c r="E390" s="292"/>
      <c r="F390" s="269"/>
      <c r="G390" s="29"/>
    </row>
    <row r="391" spans="1:7" ht="15.75">
      <c r="A391" s="269"/>
      <c r="B391" s="269"/>
      <c r="C391" s="271"/>
      <c r="D391" s="30"/>
      <c r="E391" s="292"/>
      <c r="F391" s="269"/>
      <c r="G391" s="29"/>
    </row>
    <row r="392" spans="1:7" ht="15.75">
      <c r="A392" s="269"/>
      <c r="B392" s="269"/>
      <c r="C392" s="271"/>
      <c r="D392" s="30"/>
      <c r="E392" s="292"/>
      <c r="F392" s="269"/>
      <c r="G392" s="29"/>
    </row>
    <row r="393" spans="1:7" ht="15.75">
      <c r="A393" s="269"/>
      <c r="B393" s="269"/>
      <c r="C393" s="271"/>
      <c r="D393" s="30"/>
      <c r="E393" s="292"/>
      <c r="F393" s="269"/>
      <c r="G393" s="29"/>
    </row>
    <row r="394" spans="1:7" ht="15.75">
      <c r="A394" s="269"/>
      <c r="B394" s="269"/>
      <c r="C394" s="271"/>
      <c r="D394" s="30"/>
      <c r="E394" s="292"/>
      <c r="F394" s="269"/>
      <c r="G394" s="29"/>
    </row>
    <row r="395" spans="1:7" ht="15.75">
      <c r="A395" s="269"/>
      <c r="B395" s="269"/>
      <c r="C395" s="271"/>
      <c r="D395" s="30"/>
      <c r="E395" s="292"/>
      <c r="F395" s="269"/>
      <c r="G395" s="29"/>
    </row>
    <row r="396" spans="1:7" ht="15.75">
      <c r="A396" s="269"/>
      <c r="B396" s="269"/>
      <c r="C396" s="271"/>
      <c r="D396" s="30"/>
      <c r="E396" s="292"/>
      <c r="F396" s="269"/>
      <c r="G396" s="29"/>
    </row>
    <row r="397" spans="1:7" ht="15.75">
      <c r="A397" s="269"/>
      <c r="B397" s="269"/>
      <c r="C397" s="271"/>
      <c r="D397" s="30"/>
      <c r="E397" s="292"/>
      <c r="F397" s="269"/>
      <c r="G397" s="29"/>
    </row>
    <row r="398" spans="1:7" ht="15.75">
      <c r="A398" s="269"/>
      <c r="B398" s="269"/>
      <c r="C398" s="271"/>
      <c r="D398" s="30"/>
      <c r="E398" s="292"/>
      <c r="F398" s="269"/>
      <c r="G398" s="29"/>
    </row>
    <row r="399" spans="1:7" ht="15.75">
      <c r="A399" s="269"/>
      <c r="B399" s="269"/>
      <c r="C399" s="271"/>
      <c r="D399" s="30"/>
      <c r="E399" s="292"/>
      <c r="F399" s="269"/>
      <c r="G399" s="29"/>
    </row>
    <row r="400" spans="1:7" ht="15.75">
      <c r="A400" s="269"/>
      <c r="B400" s="269"/>
      <c r="C400" s="271"/>
      <c r="D400" s="30"/>
      <c r="E400" s="292"/>
      <c r="F400" s="269"/>
      <c r="G400" s="29"/>
    </row>
    <row r="401" spans="1:7" ht="15.75">
      <c r="A401" s="269"/>
      <c r="B401" s="269"/>
      <c r="C401" s="271"/>
      <c r="D401" s="30"/>
      <c r="E401" s="292"/>
      <c r="F401" s="269"/>
      <c r="G401" s="29"/>
    </row>
    <row r="402" spans="1:7" ht="15.75">
      <c r="A402" s="269"/>
      <c r="B402" s="269"/>
      <c r="C402" s="271"/>
      <c r="D402" s="30"/>
      <c r="E402" s="292"/>
      <c r="F402" s="269"/>
      <c r="G402" s="29"/>
    </row>
    <row r="403" spans="1:7" ht="15.75">
      <c r="A403" s="269"/>
      <c r="B403" s="269"/>
      <c r="C403" s="271"/>
      <c r="D403" s="30"/>
      <c r="E403" s="292"/>
      <c r="F403" s="269"/>
      <c r="G403" s="29"/>
    </row>
    <row r="404" spans="1:7" ht="15.75">
      <c r="A404" s="269"/>
      <c r="B404" s="269"/>
      <c r="C404" s="271"/>
      <c r="D404" s="30"/>
      <c r="E404" s="292"/>
      <c r="F404" s="269"/>
      <c r="G404" s="29"/>
    </row>
    <row r="405" spans="1:7" ht="15.75">
      <c r="A405" s="269"/>
      <c r="B405" s="269"/>
      <c r="C405" s="271"/>
      <c r="D405" s="30"/>
      <c r="E405" s="292"/>
      <c r="F405" s="269"/>
      <c r="G405" s="29"/>
    </row>
    <row r="406" spans="1:7" ht="15.75">
      <c r="A406" s="269"/>
      <c r="B406" s="269"/>
      <c r="C406" s="271"/>
      <c r="D406" s="30"/>
      <c r="E406" s="292"/>
      <c r="F406" s="269"/>
      <c r="G406" s="29"/>
    </row>
    <row r="407" spans="1:7" ht="15.75">
      <c r="A407" s="269"/>
      <c r="B407" s="269"/>
      <c r="C407" s="271"/>
      <c r="D407" s="30"/>
      <c r="E407" s="292"/>
      <c r="F407" s="269"/>
      <c r="G407" s="29"/>
    </row>
    <row r="408" spans="1:7" ht="15.75">
      <c r="A408" s="269"/>
      <c r="B408" s="269"/>
      <c r="C408" s="271"/>
      <c r="D408" s="30"/>
      <c r="E408" s="292"/>
      <c r="F408" s="269"/>
      <c r="G408" s="29"/>
    </row>
    <row r="409" spans="1:7" ht="15.75">
      <c r="A409" s="269"/>
      <c r="B409" s="269"/>
      <c r="C409" s="271"/>
      <c r="D409" s="30"/>
      <c r="E409" s="292"/>
      <c r="F409" s="269"/>
      <c r="G409" s="29"/>
    </row>
    <row r="410" spans="1:7" ht="15.75">
      <c r="A410" s="269"/>
      <c r="B410" s="269"/>
      <c r="C410" s="271"/>
      <c r="D410" s="30"/>
      <c r="E410" s="292"/>
      <c r="F410" s="269"/>
      <c r="G410" s="29"/>
    </row>
    <row r="411" spans="1:7" ht="15.75">
      <c r="A411" s="269"/>
      <c r="B411" s="269"/>
      <c r="C411" s="271"/>
      <c r="D411" s="30"/>
      <c r="E411" s="292"/>
      <c r="F411" s="269"/>
      <c r="G411" s="29"/>
    </row>
    <row r="412" spans="1:7" ht="15.75">
      <c r="A412" s="269"/>
      <c r="B412" s="269"/>
      <c r="C412" s="271"/>
      <c r="D412" s="30"/>
      <c r="E412" s="292"/>
      <c r="F412" s="269"/>
      <c r="G412" s="29"/>
    </row>
    <row r="413" spans="1:7" ht="15.75">
      <c r="A413" s="269"/>
      <c r="B413" s="269"/>
      <c r="C413" s="271"/>
      <c r="D413" s="30"/>
      <c r="E413" s="292"/>
      <c r="F413" s="269"/>
      <c r="G413" s="29"/>
    </row>
    <row r="414" spans="1:7" ht="15.75">
      <c r="A414" s="269"/>
      <c r="B414" s="269"/>
      <c r="C414" s="271"/>
      <c r="D414" s="30"/>
      <c r="E414" s="292"/>
      <c r="F414" s="269"/>
      <c r="G414" s="29"/>
    </row>
    <row r="415" spans="1:7" ht="15.75">
      <c r="A415" s="269"/>
      <c r="B415" s="269"/>
      <c r="C415" s="271"/>
      <c r="D415" s="30"/>
      <c r="E415" s="292"/>
      <c r="F415" s="269"/>
      <c r="G415" s="29"/>
    </row>
    <row r="416" spans="1:7" ht="15.75">
      <c r="A416" s="269"/>
      <c r="B416" s="269"/>
      <c r="C416" s="271"/>
      <c r="D416" s="30"/>
      <c r="E416" s="292"/>
      <c r="F416" s="269"/>
      <c r="G416" s="29"/>
    </row>
    <row r="417" spans="1:7" ht="15.75">
      <c r="A417" s="269"/>
      <c r="B417" s="269"/>
      <c r="C417" s="271"/>
      <c r="D417" s="30"/>
      <c r="E417" s="292"/>
      <c r="F417" s="269"/>
      <c r="G417" s="29"/>
    </row>
    <row r="418" spans="1:7" ht="15.75">
      <c r="A418" s="269"/>
      <c r="B418" s="269"/>
      <c r="C418" s="271"/>
      <c r="D418" s="30"/>
      <c r="E418" s="292"/>
      <c r="F418" s="269"/>
      <c r="G418" s="29"/>
    </row>
    <row r="419" spans="1:7" ht="15.75">
      <c r="A419" s="269"/>
      <c r="B419" s="269"/>
      <c r="C419" s="271"/>
      <c r="D419" s="30"/>
      <c r="E419" s="292"/>
      <c r="F419" s="269"/>
      <c r="G419" s="29"/>
    </row>
    <row r="420" spans="1:7" ht="15.75">
      <c r="A420" s="269"/>
      <c r="B420" s="269"/>
      <c r="C420" s="271"/>
      <c r="D420" s="30"/>
      <c r="E420" s="292"/>
      <c r="F420" s="269"/>
      <c r="G420" s="29"/>
    </row>
    <row r="421" spans="1:7" ht="15.75">
      <c r="A421" s="269"/>
      <c r="B421" s="269"/>
      <c r="C421" s="271"/>
      <c r="D421" s="30"/>
      <c r="E421" s="292"/>
      <c r="F421" s="269"/>
      <c r="G421" s="29"/>
    </row>
    <row r="422" spans="1:7" ht="15.75">
      <c r="A422" s="269"/>
      <c r="B422" s="269"/>
      <c r="C422" s="271"/>
      <c r="D422" s="30"/>
      <c r="E422" s="292"/>
      <c r="F422" s="269"/>
      <c r="G422" s="29"/>
    </row>
    <row r="423" spans="1:7" ht="15.75">
      <c r="A423" s="269"/>
      <c r="B423" s="269"/>
      <c r="C423" s="271"/>
      <c r="D423" s="30"/>
      <c r="E423" s="292"/>
      <c r="F423" s="269"/>
      <c r="G423" s="29"/>
    </row>
    <row r="424" spans="1:7" ht="15.75">
      <c r="A424" s="269"/>
      <c r="B424" s="269"/>
      <c r="C424" s="271"/>
      <c r="D424" s="30"/>
      <c r="E424" s="292"/>
      <c r="F424" s="269"/>
      <c r="G424" s="29"/>
    </row>
    <row r="425" spans="1:7" ht="15.75">
      <c r="A425" s="269"/>
      <c r="B425" s="269"/>
      <c r="C425" s="271"/>
      <c r="D425" s="30"/>
      <c r="E425" s="292"/>
      <c r="F425" s="269"/>
      <c r="G425" s="29"/>
    </row>
    <row r="426" spans="1:7" ht="15.75">
      <c r="A426" s="269"/>
      <c r="B426" s="269"/>
      <c r="C426" s="271"/>
      <c r="D426" s="30"/>
      <c r="E426" s="292"/>
      <c r="F426" s="269"/>
      <c r="G426" s="29"/>
    </row>
    <row r="427" spans="1:7" ht="15.75">
      <c r="A427" s="269"/>
      <c r="B427" s="269"/>
      <c r="C427" s="271"/>
      <c r="D427" s="30"/>
      <c r="E427" s="292"/>
      <c r="F427" s="269"/>
      <c r="G427" s="29"/>
    </row>
    <row r="428" spans="1:7" ht="15.75">
      <c r="A428" s="269"/>
      <c r="B428" s="269"/>
      <c r="C428" s="271"/>
      <c r="D428" s="30"/>
      <c r="E428" s="292"/>
      <c r="F428" s="269"/>
      <c r="G428" s="29"/>
    </row>
    <row r="429" spans="1:7" ht="15.75">
      <c r="A429" s="269"/>
      <c r="B429" s="269"/>
      <c r="C429" s="271"/>
      <c r="D429" s="30"/>
      <c r="E429" s="292"/>
      <c r="F429" s="269"/>
      <c r="G429" s="29"/>
    </row>
    <row r="430" spans="1:7" ht="15.75">
      <c r="A430" s="269"/>
      <c r="B430" s="269"/>
      <c r="C430" s="271"/>
      <c r="D430" s="30"/>
      <c r="E430" s="292"/>
      <c r="F430" s="269"/>
      <c r="G430" s="29"/>
    </row>
    <row r="431" spans="1:7" ht="15.75">
      <c r="A431" s="269"/>
      <c r="B431" s="269"/>
      <c r="C431" s="271"/>
      <c r="D431" s="30"/>
      <c r="E431" s="292"/>
      <c r="F431" s="269"/>
      <c r="G431" s="29"/>
    </row>
    <row r="432" spans="1:7" ht="15.75">
      <c r="A432" s="269"/>
      <c r="B432" s="269"/>
      <c r="C432" s="271"/>
      <c r="D432" s="30"/>
      <c r="E432" s="292"/>
      <c r="F432" s="269"/>
      <c r="G432" s="29"/>
    </row>
    <row r="433" spans="1:7" ht="15.75">
      <c r="A433" s="269"/>
      <c r="B433" s="269"/>
      <c r="C433" s="271"/>
      <c r="D433" s="30"/>
      <c r="E433" s="292"/>
      <c r="F433" s="269"/>
      <c r="G433" s="29"/>
    </row>
    <row r="434" spans="1:7" ht="15.75">
      <c r="A434" s="269"/>
      <c r="B434" s="269"/>
      <c r="C434" s="271"/>
      <c r="D434" s="30"/>
      <c r="E434" s="292"/>
      <c r="F434" s="269"/>
      <c r="G434" s="29"/>
    </row>
    <row r="435" spans="1:7" ht="15.75">
      <c r="A435" s="269"/>
      <c r="B435" s="269"/>
      <c r="C435" s="271"/>
      <c r="D435" s="30"/>
      <c r="E435" s="292"/>
      <c r="F435" s="269"/>
      <c r="G435" s="29"/>
    </row>
    <row r="436" spans="1:7" ht="15.75">
      <c r="A436" s="269"/>
      <c r="B436" s="269"/>
      <c r="C436" s="271"/>
      <c r="D436" s="30"/>
      <c r="E436" s="292"/>
      <c r="F436" s="269"/>
      <c r="G436" s="29"/>
    </row>
    <row r="437" spans="1:7" ht="15.75">
      <c r="A437" s="269"/>
      <c r="B437" s="269"/>
      <c r="C437" s="271"/>
      <c r="D437" s="30"/>
      <c r="E437" s="292"/>
      <c r="F437" s="269"/>
      <c r="G437" s="29"/>
    </row>
    <row r="438" spans="1:7" ht="15.75">
      <c r="A438" s="269"/>
      <c r="B438" s="269"/>
      <c r="C438" s="271"/>
      <c r="D438" s="30"/>
      <c r="E438" s="292"/>
      <c r="F438" s="269"/>
      <c r="G438" s="29"/>
    </row>
    <row r="439" spans="1:7" ht="15.75">
      <c r="A439" s="269"/>
      <c r="B439" s="269"/>
      <c r="C439" s="271"/>
      <c r="D439" s="30"/>
      <c r="E439" s="292"/>
      <c r="F439" s="269"/>
      <c r="G439" s="29"/>
    </row>
    <row r="440" spans="1:7" ht="15.75">
      <c r="A440" s="269"/>
      <c r="B440" s="269"/>
      <c r="C440" s="271"/>
      <c r="D440" s="30"/>
      <c r="E440" s="292"/>
      <c r="F440" s="269"/>
      <c r="G440" s="29"/>
    </row>
    <row r="441" spans="1:7" ht="15.75">
      <c r="A441" s="269"/>
      <c r="B441" s="269"/>
      <c r="C441" s="271"/>
      <c r="D441" s="30"/>
      <c r="E441" s="292"/>
      <c r="F441" s="269"/>
      <c r="G441" s="29"/>
    </row>
    <row r="442" spans="1:7" ht="15.75">
      <c r="A442" s="269"/>
      <c r="B442" s="269"/>
      <c r="C442" s="271"/>
      <c r="D442" s="30"/>
      <c r="E442" s="292"/>
      <c r="F442" s="269"/>
      <c r="G442" s="29"/>
    </row>
    <row r="443" spans="1:7" ht="15.75">
      <c r="A443" s="269"/>
      <c r="B443" s="269"/>
      <c r="C443" s="271"/>
      <c r="D443" s="30"/>
      <c r="E443" s="292"/>
      <c r="F443" s="269"/>
      <c r="G443" s="29"/>
    </row>
    <row r="444" spans="1:7" ht="15.75">
      <c r="A444" s="269"/>
      <c r="B444" s="269"/>
      <c r="C444" s="271"/>
      <c r="D444" s="30"/>
      <c r="E444" s="292"/>
      <c r="F444" s="269"/>
      <c r="G444" s="29"/>
    </row>
    <row r="445" spans="1:7" ht="15.75">
      <c r="A445" s="269"/>
      <c r="B445" s="269"/>
      <c r="C445" s="271"/>
      <c r="D445" s="30"/>
      <c r="E445" s="292"/>
      <c r="F445" s="269"/>
      <c r="G445" s="29"/>
    </row>
    <row r="446" spans="1:7" ht="15.75">
      <c r="A446" s="269"/>
      <c r="B446" s="269"/>
      <c r="C446" s="271"/>
      <c r="D446" s="30"/>
      <c r="E446" s="292"/>
      <c r="F446" s="269"/>
      <c r="G446" s="29"/>
    </row>
    <row r="447" spans="1:7" ht="15.75">
      <c r="A447" s="269"/>
      <c r="B447" s="269"/>
      <c r="C447" s="271"/>
      <c r="D447" s="30"/>
      <c r="E447" s="292"/>
      <c r="F447" s="269"/>
      <c r="G447" s="29"/>
    </row>
    <row r="448" spans="1:7" ht="15.75">
      <c r="A448" s="269"/>
      <c r="B448" s="269"/>
      <c r="C448" s="271"/>
      <c r="D448" s="30"/>
      <c r="E448" s="292"/>
      <c r="F448" s="269"/>
      <c r="G448" s="29"/>
    </row>
    <row r="449" spans="1:7" ht="15.75">
      <c r="A449" s="269"/>
      <c r="B449" s="269"/>
      <c r="C449" s="271"/>
      <c r="D449" s="30"/>
      <c r="E449" s="292"/>
      <c r="F449" s="269"/>
      <c r="G449" s="29"/>
    </row>
    <row r="450" spans="1:7" ht="15.75">
      <c r="A450" s="269"/>
      <c r="B450" s="269"/>
      <c r="C450" s="271"/>
      <c r="D450" s="30"/>
      <c r="E450" s="292"/>
      <c r="F450" s="269"/>
      <c r="G450" s="29"/>
    </row>
    <row r="451" spans="1:7" ht="15.75">
      <c r="A451" s="269"/>
      <c r="B451" s="269"/>
      <c r="C451" s="271"/>
      <c r="D451" s="30"/>
      <c r="E451" s="292"/>
      <c r="F451" s="269"/>
      <c r="G451" s="29"/>
    </row>
    <row r="452" spans="1:7" ht="15.75">
      <c r="A452" s="269"/>
      <c r="B452" s="269"/>
      <c r="C452" s="271"/>
      <c r="D452" s="30"/>
      <c r="E452" s="292"/>
      <c r="F452" s="269"/>
      <c r="G452" s="29"/>
    </row>
    <row r="453" spans="1:7" ht="15.75">
      <c r="A453" s="269"/>
      <c r="B453" s="269"/>
      <c r="C453" s="271"/>
      <c r="D453" s="30"/>
      <c r="E453" s="292"/>
      <c r="F453" s="269"/>
      <c r="G453" s="29"/>
    </row>
    <row r="454" spans="1:7" ht="15.75">
      <c r="A454" s="269"/>
      <c r="B454" s="269"/>
      <c r="C454" s="271"/>
      <c r="D454" s="30"/>
      <c r="E454" s="292"/>
      <c r="F454" s="269"/>
      <c r="G454" s="29"/>
    </row>
    <row r="455" spans="1:7" ht="15.75">
      <c r="A455" s="269"/>
      <c r="B455" s="269"/>
      <c r="C455" s="271"/>
      <c r="D455" s="30"/>
      <c r="E455" s="292"/>
      <c r="F455" s="269"/>
      <c r="G455" s="29"/>
    </row>
    <row r="456" spans="1:7" ht="15.75">
      <c r="A456" s="269"/>
      <c r="B456" s="269"/>
      <c r="C456" s="271"/>
      <c r="D456" s="30"/>
      <c r="E456" s="292"/>
      <c r="F456" s="269"/>
      <c r="G456" s="29"/>
    </row>
    <row r="457" spans="1:7" ht="15.75">
      <c r="A457" s="269"/>
      <c r="B457" s="269"/>
      <c r="C457" s="271"/>
      <c r="D457" s="30"/>
      <c r="E457" s="292"/>
      <c r="F457" s="269"/>
      <c r="G457" s="29"/>
    </row>
    <row r="458" spans="1:7" ht="15.75">
      <c r="A458" s="269"/>
      <c r="B458" s="269"/>
      <c r="C458" s="271"/>
      <c r="D458" s="30"/>
      <c r="E458" s="292"/>
      <c r="F458" s="269"/>
      <c r="G458" s="29"/>
    </row>
    <row r="459" spans="1:7" ht="15.75">
      <c r="A459" s="269"/>
      <c r="B459" s="269"/>
      <c r="C459" s="271"/>
      <c r="D459" s="30"/>
      <c r="E459" s="292"/>
      <c r="F459" s="269"/>
      <c r="G459" s="29"/>
    </row>
    <row r="460" spans="1:7" ht="15.75">
      <c r="A460" s="269"/>
      <c r="B460" s="269"/>
      <c r="C460" s="271"/>
      <c r="D460" s="30"/>
      <c r="E460" s="292"/>
      <c r="F460" s="269"/>
      <c r="G460" s="29"/>
    </row>
    <row r="461" spans="1:7" ht="15.75">
      <c r="A461" s="269"/>
      <c r="B461" s="269"/>
      <c r="C461" s="271"/>
      <c r="D461" s="30"/>
      <c r="E461" s="292"/>
      <c r="F461" s="269"/>
      <c r="G461" s="29"/>
    </row>
    <row r="462" spans="1:7" ht="15.75">
      <c r="A462" s="269"/>
      <c r="B462" s="269"/>
      <c r="C462" s="271"/>
      <c r="D462" s="30"/>
      <c r="E462" s="292"/>
      <c r="F462" s="269"/>
      <c r="G462" s="29"/>
    </row>
    <row r="463" spans="1:7" ht="15.75">
      <c r="A463" s="269"/>
      <c r="B463" s="269"/>
      <c r="C463" s="271"/>
      <c r="D463" s="30"/>
      <c r="E463" s="292"/>
      <c r="F463" s="269"/>
      <c r="G463" s="29"/>
    </row>
    <row r="464" spans="1:7" ht="15.75">
      <c r="A464" s="269"/>
      <c r="B464" s="269"/>
      <c r="C464" s="271"/>
      <c r="D464" s="30"/>
      <c r="E464" s="292"/>
      <c r="F464" s="269"/>
      <c r="G464" s="29"/>
    </row>
    <row r="465" spans="1:7" ht="15.75">
      <c r="A465" s="269"/>
      <c r="B465" s="269"/>
      <c r="C465" s="271"/>
      <c r="D465" s="30"/>
      <c r="E465" s="292"/>
      <c r="F465" s="269"/>
      <c r="G465" s="29"/>
    </row>
    <row r="466" spans="1:7" ht="15.75">
      <c r="A466" s="269"/>
      <c r="B466" s="269"/>
      <c r="C466" s="271"/>
      <c r="D466" s="30"/>
      <c r="E466" s="292"/>
      <c r="F466" s="269"/>
      <c r="G466" s="29"/>
    </row>
    <row r="467" spans="1:7" ht="15.75">
      <c r="A467" s="269"/>
      <c r="B467" s="269"/>
      <c r="C467" s="271"/>
      <c r="D467" s="30"/>
      <c r="E467" s="292"/>
      <c r="F467" s="269"/>
      <c r="G467" s="29"/>
    </row>
    <row r="468" spans="1:7" ht="15.75">
      <c r="A468" s="269"/>
      <c r="B468" s="269"/>
      <c r="C468" s="271"/>
      <c r="D468" s="30"/>
      <c r="E468" s="292"/>
      <c r="F468" s="269"/>
      <c r="G468" s="29"/>
    </row>
    <row r="469" spans="1:7" ht="15.75">
      <c r="A469" s="269"/>
      <c r="B469" s="269"/>
      <c r="C469" s="271"/>
      <c r="D469" s="30"/>
      <c r="E469" s="292"/>
      <c r="F469" s="269"/>
      <c r="G469" s="29"/>
    </row>
    <row r="470" spans="1:7" ht="15.75">
      <c r="A470" s="269"/>
      <c r="B470" s="269"/>
      <c r="C470" s="271"/>
      <c r="D470" s="30"/>
      <c r="E470" s="292"/>
      <c r="F470" s="269"/>
      <c r="G470" s="29"/>
    </row>
    <row r="471" spans="1:7" ht="15.75">
      <c r="A471" s="269"/>
      <c r="B471" s="269"/>
      <c r="C471" s="271"/>
      <c r="D471" s="30"/>
      <c r="E471" s="292"/>
      <c r="F471" s="269"/>
      <c r="G471" s="29"/>
    </row>
    <row r="472" spans="1:7" ht="15.75">
      <c r="A472" s="269"/>
      <c r="B472" s="269"/>
      <c r="C472" s="271"/>
      <c r="D472" s="30"/>
      <c r="E472" s="292"/>
      <c r="F472" s="269"/>
      <c r="G472" s="29"/>
    </row>
    <row r="473" spans="1:7" ht="15.75">
      <c r="A473" s="269"/>
      <c r="B473" s="269"/>
      <c r="C473" s="271"/>
      <c r="D473" s="30"/>
      <c r="E473" s="292"/>
      <c r="F473" s="269"/>
      <c r="G473" s="29"/>
    </row>
    <row r="474" spans="1:7" ht="15.75">
      <c r="A474" s="269"/>
      <c r="B474" s="269"/>
      <c r="C474" s="271"/>
      <c r="D474" s="30"/>
      <c r="E474" s="292"/>
      <c r="F474" s="269"/>
      <c r="G474" s="29"/>
    </row>
    <row r="475" spans="1:7" ht="15.75">
      <c r="A475" s="269"/>
      <c r="B475" s="269"/>
      <c r="C475" s="271"/>
      <c r="D475" s="30"/>
      <c r="E475" s="292"/>
      <c r="F475" s="269"/>
      <c r="G475" s="29"/>
    </row>
    <row r="476" spans="1:7" ht="15.75">
      <c r="A476" s="269"/>
      <c r="B476" s="269"/>
      <c r="C476" s="271"/>
      <c r="D476" s="30"/>
      <c r="E476" s="292"/>
      <c r="F476" s="269"/>
      <c r="G476" s="29"/>
    </row>
    <row r="477" spans="1:7" ht="15.75">
      <c r="A477" s="269"/>
      <c r="B477" s="269"/>
      <c r="C477" s="271"/>
      <c r="D477" s="30"/>
      <c r="E477" s="292"/>
      <c r="F477" s="269"/>
      <c r="G477" s="29"/>
    </row>
    <row r="478" spans="1:7" ht="15.75">
      <c r="A478" s="269"/>
      <c r="B478" s="269"/>
      <c r="C478" s="271"/>
      <c r="D478" s="30"/>
      <c r="E478" s="292"/>
      <c r="F478" s="269"/>
      <c r="G478" s="29"/>
    </row>
    <row r="479" spans="1:7" ht="15.75">
      <c r="A479" s="269"/>
      <c r="B479" s="269"/>
      <c r="C479" s="271"/>
      <c r="D479" s="30"/>
      <c r="E479" s="292"/>
      <c r="F479" s="269"/>
      <c r="G479" s="29"/>
    </row>
    <row r="480" spans="1:7" ht="15.75">
      <c r="A480" s="269"/>
      <c r="B480" s="269"/>
      <c r="C480" s="271"/>
      <c r="D480" s="30"/>
      <c r="E480" s="292"/>
      <c r="F480" s="269"/>
      <c r="G480" s="29"/>
    </row>
    <row r="481" spans="1:7" ht="15.75">
      <c r="A481" s="269"/>
      <c r="B481" s="269"/>
      <c r="C481" s="271"/>
      <c r="D481" s="30"/>
      <c r="E481" s="292"/>
      <c r="F481" s="269"/>
      <c r="G481" s="29"/>
    </row>
    <row r="482" spans="1:7" ht="15.75">
      <c r="A482" s="269"/>
      <c r="B482" s="269"/>
      <c r="C482" s="271"/>
      <c r="D482" s="30"/>
      <c r="E482" s="292"/>
      <c r="F482" s="269"/>
      <c r="G482" s="29"/>
    </row>
    <row r="483" spans="1:7" ht="15.75">
      <c r="A483" s="269"/>
      <c r="B483" s="269"/>
      <c r="C483" s="271"/>
      <c r="D483" s="30"/>
      <c r="E483" s="292"/>
      <c r="F483" s="269"/>
      <c r="G483" s="29"/>
    </row>
    <row r="484" spans="1:7" ht="15.75">
      <c r="A484" s="269"/>
      <c r="B484" s="269"/>
      <c r="C484" s="271"/>
      <c r="D484" s="30"/>
      <c r="E484" s="292"/>
      <c r="F484" s="269"/>
      <c r="G484" s="29"/>
    </row>
    <row r="485" spans="1:7" ht="15.75">
      <c r="A485" s="269"/>
      <c r="B485" s="269"/>
      <c r="C485" s="271"/>
      <c r="D485" s="30"/>
      <c r="E485" s="292"/>
      <c r="F485" s="269"/>
      <c r="G485" s="29"/>
    </row>
    <row r="486" spans="1:7" ht="15.75">
      <c r="A486" s="269"/>
      <c r="B486" s="269"/>
      <c r="C486" s="271"/>
      <c r="D486" s="30"/>
      <c r="E486" s="292"/>
      <c r="F486" s="269"/>
      <c r="G486" s="29"/>
    </row>
    <row r="487" spans="1:7" ht="15.75">
      <c r="A487" s="269"/>
      <c r="B487" s="269"/>
      <c r="C487" s="271"/>
      <c r="D487" s="30"/>
      <c r="E487" s="292"/>
      <c r="F487" s="269"/>
      <c r="G487" s="29"/>
    </row>
    <row r="488" spans="1:7" ht="15.75">
      <c r="A488" s="269"/>
      <c r="B488" s="269"/>
      <c r="C488" s="271"/>
      <c r="D488" s="30"/>
      <c r="E488" s="292"/>
      <c r="F488" s="269"/>
      <c r="G488" s="29"/>
    </row>
    <row r="489" spans="1:7" ht="15.75">
      <c r="A489" s="269"/>
      <c r="B489" s="269"/>
      <c r="C489" s="271"/>
      <c r="D489" s="30"/>
      <c r="E489" s="292"/>
      <c r="F489" s="269"/>
      <c r="G489" s="29"/>
    </row>
    <row r="490" spans="1:7" ht="15.75">
      <c r="A490" s="269"/>
      <c r="B490" s="269"/>
      <c r="C490" s="271"/>
      <c r="D490" s="30"/>
      <c r="E490" s="292"/>
      <c r="F490" s="269"/>
      <c r="G490" s="29"/>
    </row>
    <row r="491" spans="1:7" ht="15.75">
      <c r="A491" s="269"/>
      <c r="B491" s="269"/>
      <c r="C491" s="271"/>
      <c r="D491" s="30"/>
      <c r="E491" s="292"/>
      <c r="F491" s="269"/>
      <c r="G491" s="29"/>
    </row>
    <row r="492" spans="1:7" ht="15.75">
      <c r="A492" s="269"/>
      <c r="B492" s="269"/>
      <c r="C492" s="271"/>
      <c r="D492" s="30"/>
      <c r="E492" s="292"/>
      <c r="F492" s="269"/>
      <c r="G492" s="29"/>
    </row>
    <row r="493" spans="1:7" ht="15.75">
      <c r="A493" s="269"/>
      <c r="B493" s="269"/>
      <c r="C493" s="271"/>
      <c r="D493" s="30"/>
      <c r="E493" s="292"/>
      <c r="F493" s="269"/>
      <c r="G493" s="29"/>
    </row>
    <row r="494" spans="1:7" ht="15.75">
      <c r="A494" s="269"/>
      <c r="B494" s="269"/>
      <c r="C494" s="271"/>
      <c r="D494" s="30"/>
      <c r="E494" s="292"/>
      <c r="F494" s="269"/>
      <c r="G494" s="29"/>
    </row>
    <row r="495" spans="1:7" ht="15.75">
      <c r="A495" s="269"/>
      <c r="B495" s="269"/>
      <c r="C495" s="271"/>
      <c r="D495" s="30"/>
      <c r="E495" s="292"/>
      <c r="F495" s="269"/>
      <c r="G495" s="29"/>
    </row>
    <row r="496" spans="1:7" ht="15.75">
      <c r="A496" s="269"/>
      <c r="B496" s="269"/>
      <c r="C496" s="271"/>
      <c r="D496" s="30"/>
      <c r="E496" s="292"/>
      <c r="F496" s="269"/>
      <c r="G496" s="29"/>
    </row>
    <row r="497" spans="1:7" ht="15.75">
      <c r="A497" s="269"/>
      <c r="B497" s="269"/>
      <c r="C497" s="271"/>
      <c r="D497" s="30"/>
      <c r="E497" s="292"/>
      <c r="F497" s="269"/>
      <c r="G497" s="29"/>
    </row>
    <row r="498" spans="1:7" ht="15.75">
      <c r="A498" s="269"/>
      <c r="B498" s="269"/>
      <c r="C498" s="271"/>
      <c r="D498" s="30"/>
      <c r="E498" s="292"/>
      <c r="F498" s="269"/>
      <c r="G498" s="29"/>
    </row>
    <row r="499" spans="1:7" ht="15.75">
      <c r="A499" s="269"/>
      <c r="B499" s="269"/>
      <c r="C499" s="271"/>
      <c r="D499" s="30"/>
      <c r="E499" s="292"/>
      <c r="F499" s="269"/>
      <c r="G499" s="29"/>
    </row>
    <row r="500" spans="1:7" ht="15.75">
      <c r="A500" s="269"/>
      <c r="B500" s="269"/>
      <c r="C500" s="271"/>
      <c r="D500" s="30"/>
      <c r="E500" s="292"/>
      <c r="F500" s="269"/>
      <c r="G500" s="29"/>
    </row>
    <row r="501" spans="1:7" ht="15.75">
      <c r="A501" s="269"/>
      <c r="B501" s="269"/>
      <c r="C501" s="271"/>
      <c r="D501" s="30"/>
      <c r="E501" s="292"/>
      <c r="F501" s="269"/>
      <c r="G501" s="29"/>
    </row>
    <row r="502" spans="1:7" ht="15.75">
      <c r="A502" s="269"/>
      <c r="B502" s="269"/>
      <c r="C502" s="271"/>
      <c r="D502" s="30"/>
      <c r="E502" s="292"/>
      <c r="F502" s="269"/>
      <c r="G502" s="29"/>
    </row>
    <row r="503" spans="1:7" ht="15.75">
      <c r="A503" s="269"/>
      <c r="B503" s="269"/>
      <c r="C503" s="271"/>
      <c r="D503" s="30"/>
      <c r="E503" s="292"/>
      <c r="F503" s="269"/>
      <c r="G503" s="29"/>
    </row>
    <row r="504" spans="1:7" ht="15.75">
      <c r="A504" s="269"/>
      <c r="B504" s="269"/>
      <c r="C504" s="271"/>
      <c r="D504" s="30"/>
      <c r="E504" s="292"/>
      <c r="F504" s="269"/>
      <c r="G504" s="29"/>
    </row>
    <row r="505" spans="1:7" ht="15.75">
      <c r="A505" s="269"/>
      <c r="B505" s="269"/>
      <c r="C505" s="271"/>
      <c r="D505" s="30"/>
      <c r="E505" s="292"/>
      <c r="F505" s="269"/>
      <c r="G505" s="29"/>
    </row>
    <row r="506" spans="1:7" ht="15.75">
      <c r="A506" s="269"/>
      <c r="B506" s="269"/>
      <c r="C506" s="271"/>
      <c r="D506" s="30"/>
      <c r="E506" s="292"/>
      <c r="F506" s="269"/>
      <c r="G506" s="29"/>
    </row>
    <row r="507" spans="1:7" ht="15.75">
      <c r="A507" s="269"/>
      <c r="B507" s="269"/>
      <c r="C507" s="271"/>
      <c r="D507" s="30"/>
      <c r="E507" s="292"/>
      <c r="F507" s="269"/>
      <c r="G507" s="29"/>
    </row>
    <row r="508" spans="1:7" ht="15.75">
      <c r="A508" s="269"/>
      <c r="B508" s="269"/>
      <c r="C508" s="271"/>
      <c r="D508" s="30"/>
      <c r="E508" s="292"/>
      <c r="F508" s="269"/>
      <c r="G508" s="29"/>
    </row>
    <row r="509" spans="1:7" ht="15.75">
      <c r="A509" s="269"/>
      <c r="B509" s="269"/>
      <c r="C509" s="271"/>
      <c r="D509" s="30"/>
      <c r="E509" s="292"/>
      <c r="F509" s="269"/>
      <c r="G509" s="29"/>
    </row>
    <row r="510" spans="1:7" ht="15.75">
      <c r="A510" s="269"/>
      <c r="B510" s="269"/>
      <c r="C510" s="271"/>
      <c r="D510" s="30"/>
      <c r="E510" s="292"/>
      <c r="F510" s="269"/>
      <c r="G510" s="29"/>
    </row>
    <row r="511" spans="1:7" ht="15.75">
      <c r="A511" s="269"/>
      <c r="B511" s="269"/>
      <c r="C511" s="271"/>
      <c r="D511" s="30"/>
      <c r="E511" s="292"/>
      <c r="F511" s="269"/>
      <c r="G511" s="29"/>
    </row>
    <row r="512" spans="1:7" ht="15.75">
      <c r="A512" s="269"/>
      <c r="B512" s="269"/>
      <c r="C512" s="271"/>
      <c r="D512" s="30"/>
      <c r="E512" s="292"/>
      <c r="F512" s="269"/>
      <c r="G512" s="29"/>
    </row>
    <row r="513" spans="1:7" ht="15.75">
      <c r="A513" s="269"/>
      <c r="B513" s="269"/>
      <c r="C513" s="271"/>
      <c r="D513" s="30"/>
      <c r="E513" s="292"/>
      <c r="F513" s="269"/>
      <c r="G513" s="29"/>
    </row>
    <row r="514" spans="1:7" ht="15.75">
      <c r="A514" s="269"/>
      <c r="B514" s="269"/>
      <c r="C514" s="271"/>
      <c r="D514" s="30"/>
      <c r="E514" s="292"/>
      <c r="F514" s="269"/>
      <c r="G514" s="29"/>
    </row>
    <row r="515" spans="1:7" ht="15.75">
      <c r="A515" s="269"/>
      <c r="B515" s="269"/>
      <c r="C515" s="271"/>
      <c r="D515" s="30"/>
      <c r="E515" s="292"/>
      <c r="F515" s="269"/>
      <c r="G515" s="29"/>
    </row>
    <row r="516" spans="1:7" ht="15.75">
      <c r="A516" s="269"/>
      <c r="B516" s="269"/>
      <c r="C516" s="271"/>
      <c r="D516" s="30"/>
      <c r="E516" s="292"/>
      <c r="F516" s="269"/>
      <c r="G516" s="29"/>
    </row>
    <row r="517" spans="1:7" ht="15.75">
      <c r="A517" s="269"/>
      <c r="B517" s="269"/>
      <c r="C517" s="271"/>
      <c r="D517" s="30"/>
      <c r="E517" s="292"/>
      <c r="F517" s="269"/>
      <c r="G517" s="29"/>
    </row>
    <row r="518" spans="1:7" ht="15.75">
      <c r="A518" s="269"/>
      <c r="B518" s="269"/>
      <c r="C518" s="271"/>
      <c r="D518" s="30"/>
      <c r="E518" s="292"/>
      <c r="F518" s="269"/>
      <c r="G518" s="29"/>
    </row>
    <row r="519" spans="1:7" ht="15.75">
      <c r="A519" s="269"/>
      <c r="B519" s="269"/>
      <c r="C519" s="271"/>
      <c r="D519" s="30"/>
      <c r="E519" s="292"/>
      <c r="F519" s="269"/>
      <c r="G519" s="29"/>
    </row>
    <row r="520" spans="1:7" ht="15.75">
      <c r="A520" s="269"/>
      <c r="B520" s="269"/>
      <c r="C520" s="271"/>
      <c r="D520" s="30"/>
      <c r="E520" s="292"/>
      <c r="F520" s="269"/>
      <c r="G520" s="29"/>
    </row>
    <row r="521" spans="1:7" ht="15.75">
      <c r="A521" s="269"/>
      <c r="B521" s="269"/>
      <c r="C521" s="271"/>
      <c r="D521" s="30"/>
      <c r="E521" s="292"/>
      <c r="F521" s="269"/>
      <c r="G521" s="29"/>
    </row>
    <row r="522" spans="1:7" ht="15.75">
      <c r="A522" s="269"/>
      <c r="B522" s="269"/>
      <c r="C522" s="271"/>
      <c r="D522" s="30"/>
      <c r="E522" s="292"/>
      <c r="F522" s="269"/>
      <c r="G522" s="29"/>
    </row>
    <row r="523" spans="1:7" ht="15.75">
      <c r="A523" s="269"/>
      <c r="B523" s="269"/>
      <c r="C523" s="271"/>
      <c r="D523" s="30"/>
      <c r="E523" s="292"/>
      <c r="F523" s="269"/>
      <c r="G523" s="29"/>
    </row>
    <row r="524" spans="1:7" ht="15.75">
      <c r="A524" s="269"/>
      <c r="B524" s="269"/>
      <c r="C524" s="271"/>
      <c r="D524" s="30"/>
      <c r="E524" s="292"/>
      <c r="F524" s="269"/>
      <c r="G524" s="29"/>
    </row>
    <row r="525" spans="1:7" ht="15.75">
      <c r="A525" s="269"/>
      <c r="B525" s="269"/>
      <c r="C525" s="271"/>
      <c r="D525" s="30"/>
      <c r="E525" s="292"/>
      <c r="F525" s="269"/>
      <c r="G525" s="29"/>
    </row>
    <row r="526" spans="1:7" ht="15.75">
      <c r="A526" s="269"/>
      <c r="B526" s="269"/>
      <c r="C526" s="271"/>
      <c r="D526" s="30"/>
      <c r="E526" s="292"/>
      <c r="F526" s="269"/>
      <c r="G526" s="29"/>
    </row>
    <row r="527" spans="1:7" ht="15.75">
      <c r="A527" s="269"/>
      <c r="B527" s="269"/>
      <c r="C527" s="271"/>
      <c r="D527" s="30"/>
      <c r="E527" s="292"/>
      <c r="F527" s="269"/>
      <c r="G527" s="29"/>
    </row>
    <row r="528" spans="1:7" ht="15.75">
      <c r="A528" s="269"/>
      <c r="B528" s="269"/>
      <c r="C528" s="271"/>
      <c r="D528" s="30"/>
      <c r="E528" s="292"/>
      <c r="F528" s="269"/>
      <c r="G528" s="29"/>
    </row>
    <row r="529" spans="1:7" ht="15.75">
      <c r="A529" s="269"/>
      <c r="B529" s="269"/>
      <c r="C529" s="271"/>
      <c r="D529" s="30"/>
      <c r="E529" s="292"/>
      <c r="F529" s="269"/>
      <c r="G529" s="29"/>
    </row>
    <row r="530" spans="1:7" ht="15.75">
      <c r="A530" s="269"/>
      <c r="B530" s="269"/>
      <c r="C530" s="271"/>
      <c r="D530" s="30"/>
      <c r="E530" s="292"/>
      <c r="F530" s="269"/>
      <c r="G530" s="29"/>
    </row>
    <row r="531" spans="1:7" ht="15.75">
      <c r="A531" s="269"/>
      <c r="B531" s="269"/>
      <c r="C531" s="271"/>
      <c r="D531" s="30"/>
      <c r="E531" s="292"/>
      <c r="F531" s="269"/>
      <c r="G531" s="29"/>
    </row>
    <row r="532" spans="1:7" ht="15.75">
      <c r="A532" s="269"/>
      <c r="B532" s="269"/>
      <c r="C532" s="271"/>
      <c r="D532" s="30"/>
      <c r="E532" s="292"/>
      <c r="F532" s="269"/>
      <c r="G532" s="29"/>
    </row>
    <row r="533" spans="1:7" ht="15.75">
      <c r="A533" s="269"/>
      <c r="B533" s="269"/>
      <c r="C533" s="271"/>
      <c r="D533" s="30"/>
      <c r="E533" s="292"/>
      <c r="F533" s="269"/>
      <c r="G533" s="29"/>
    </row>
    <row r="534" spans="1:7" ht="15.75">
      <c r="A534" s="269"/>
      <c r="B534" s="269"/>
      <c r="C534" s="271"/>
      <c r="D534" s="30"/>
      <c r="E534" s="292"/>
      <c r="F534" s="269"/>
      <c r="G534" s="29"/>
    </row>
    <row r="535" spans="1:7" ht="15.75">
      <c r="A535" s="269"/>
      <c r="B535" s="269"/>
      <c r="C535" s="271"/>
      <c r="D535" s="30"/>
      <c r="E535" s="292"/>
      <c r="F535" s="269"/>
      <c r="G535" s="29"/>
    </row>
    <row r="536" spans="1:7" ht="15.75">
      <c r="A536" s="269"/>
      <c r="B536" s="269"/>
      <c r="C536" s="271"/>
      <c r="D536" s="30"/>
      <c r="E536" s="292"/>
      <c r="F536" s="269"/>
      <c r="G536" s="29"/>
    </row>
    <row r="537" spans="1:7" ht="15.75">
      <c r="A537" s="269"/>
      <c r="B537" s="269"/>
      <c r="C537" s="271"/>
      <c r="D537" s="30"/>
      <c r="E537" s="292"/>
      <c r="F537" s="269"/>
      <c r="G537" s="29"/>
    </row>
    <row r="538" spans="1:7" ht="15.75">
      <c r="A538" s="269"/>
      <c r="B538" s="269"/>
      <c r="C538" s="271"/>
      <c r="D538" s="30"/>
      <c r="E538" s="292"/>
      <c r="F538" s="269"/>
      <c r="G538" s="29"/>
    </row>
    <row r="539" spans="1:7" ht="15.75">
      <c r="A539" s="269"/>
      <c r="B539" s="269"/>
      <c r="C539" s="271"/>
      <c r="D539" s="30"/>
      <c r="E539" s="292"/>
      <c r="F539" s="269"/>
      <c r="G539" s="29"/>
    </row>
    <row r="540" spans="1:7" ht="15.75">
      <c r="A540" s="269"/>
      <c r="B540" s="269"/>
      <c r="C540" s="271"/>
      <c r="D540" s="30"/>
      <c r="E540" s="292"/>
      <c r="F540" s="269"/>
      <c r="G540" s="29"/>
    </row>
    <row r="541" spans="1:7" ht="15.75">
      <c r="A541" s="269"/>
      <c r="B541" s="269"/>
      <c r="C541" s="271"/>
      <c r="D541" s="30"/>
      <c r="E541" s="292"/>
      <c r="F541" s="269"/>
      <c r="G541" s="29"/>
    </row>
    <row r="542" spans="1:7" ht="15.75">
      <c r="A542" s="269"/>
      <c r="B542" s="269"/>
      <c r="C542" s="271"/>
      <c r="D542" s="30"/>
      <c r="E542" s="292"/>
      <c r="F542" s="269"/>
      <c r="G542" s="29"/>
    </row>
    <row r="543" spans="1:7" ht="15.75">
      <c r="A543" s="269"/>
      <c r="B543" s="269"/>
      <c r="C543" s="271"/>
      <c r="D543" s="30"/>
      <c r="E543" s="292"/>
      <c r="F543" s="269"/>
      <c r="G543" s="29"/>
    </row>
    <row r="544" spans="1:7" ht="15.75">
      <c r="A544" s="269"/>
      <c r="B544" s="269"/>
      <c r="C544" s="271"/>
      <c r="D544" s="30"/>
      <c r="E544" s="292"/>
      <c r="F544" s="269"/>
      <c r="G544" s="29"/>
    </row>
    <row r="545" spans="1:7" ht="15.75">
      <c r="A545" s="269"/>
      <c r="B545" s="269"/>
      <c r="C545" s="271"/>
      <c r="D545" s="30"/>
      <c r="E545" s="292"/>
      <c r="F545" s="269"/>
      <c r="G545" s="29"/>
    </row>
    <row r="546" spans="1:7" ht="15.75">
      <c r="A546" s="269"/>
      <c r="B546" s="269"/>
      <c r="C546" s="271"/>
      <c r="D546" s="30"/>
      <c r="E546" s="292"/>
      <c r="F546" s="269"/>
      <c r="G546" s="29"/>
    </row>
    <row r="547" spans="1:7" ht="15.75">
      <c r="A547" s="269"/>
      <c r="B547" s="269"/>
      <c r="C547" s="271"/>
      <c r="D547" s="30"/>
      <c r="E547" s="292"/>
      <c r="F547" s="269"/>
      <c r="G547" s="29"/>
    </row>
    <row r="548" spans="1:7" ht="15.75">
      <c r="A548" s="269"/>
      <c r="B548" s="269"/>
      <c r="C548" s="271"/>
      <c r="D548" s="30"/>
      <c r="E548" s="292"/>
      <c r="F548" s="269"/>
      <c r="G548" s="29"/>
    </row>
    <row r="549" spans="1:7" ht="15.75">
      <c r="A549" s="269"/>
      <c r="B549" s="269"/>
      <c r="C549" s="271"/>
      <c r="D549" s="30"/>
      <c r="E549" s="292"/>
      <c r="F549" s="269"/>
      <c r="G549" s="29"/>
    </row>
    <row r="550" spans="1:7" ht="15.75">
      <c r="A550" s="269"/>
      <c r="B550" s="269"/>
      <c r="C550" s="271"/>
      <c r="D550" s="30"/>
      <c r="E550" s="292"/>
      <c r="F550" s="269"/>
      <c r="G550" s="29"/>
    </row>
    <row r="551" spans="1:7" ht="15.75">
      <c r="A551" s="269"/>
      <c r="B551" s="269"/>
      <c r="C551" s="271"/>
      <c r="D551" s="30"/>
      <c r="E551" s="292"/>
      <c r="F551" s="269"/>
      <c r="G551" s="29"/>
    </row>
    <row r="552" spans="1:7" ht="15.75">
      <c r="A552" s="269"/>
      <c r="B552" s="269"/>
      <c r="C552" s="271"/>
      <c r="D552" s="30"/>
      <c r="E552" s="292"/>
      <c r="F552" s="269"/>
      <c r="G552" s="29"/>
    </row>
    <row r="553" spans="1:7" ht="15.75">
      <c r="A553" s="269"/>
      <c r="B553" s="269"/>
      <c r="C553" s="271"/>
      <c r="D553" s="30"/>
      <c r="E553" s="292"/>
      <c r="F553" s="269"/>
      <c r="G553" s="29"/>
    </row>
    <row r="554" spans="1:7" ht="15.75">
      <c r="A554" s="269"/>
      <c r="B554" s="269"/>
      <c r="C554" s="271"/>
      <c r="D554" s="30"/>
      <c r="E554" s="292"/>
      <c r="F554" s="269"/>
      <c r="G554" s="29"/>
    </row>
    <row r="555" spans="1:7" ht="15.75">
      <c r="A555" s="269"/>
      <c r="B555" s="269"/>
      <c r="C555" s="271"/>
      <c r="D555" s="30"/>
      <c r="E555" s="292"/>
      <c r="F555" s="269"/>
      <c r="G555" s="29"/>
    </row>
    <row r="556" spans="1:7" ht="15.75">
      <c r="A556" s="269"/>
      <c r="B556" s="269"/>
      <c r="C556" s="271"/>
      <c r="D556" s="30"/>
      <c r="E556" s="292"/>
      <c r="F556" s="269"/>
      <c r="G556" s="29"/>
    </row>
    <row r="557" spans="1:7" ht="15.75">
      <c r="A557" s="269"/>
      <c r="B557" s="269"/>
      <c r="C557" s="271"/>
      <c r="D557" s="30"/>
      <c r="E557" s="292"/>
      <c r="F557" s="269"/>
      <c r="G557" s="29"/>
    </row>
    <row r="558" spans="1:7" ht="15.75">
      <c r="A558" s="269"/>
      <c r="B558" s="269"/>
      <c r="C558" s="271"/>
      <c r="D558" s="30"/>
      <c r="E558" s="292"/>
      <c r="F558" s="269"/>
      <c r="G558" s="29"/>
    </row>
    <row r="559" spans="1:7" ht="15.75">
      <c r="A559" s="269"/>
      <c r="B559" s="269"/>
      <c r="C559" s="271"/>
      <c r="D559" s="30"/>
      <c r="E559" s="292"/>
      <c r="F559" s="269"/>
      <c r="G559" s="29"/>
    </row>
    <row r="560" spans="1:7" ht="15.75">
      <c r="A560" s="269"/>
      <c r="B560" s="269"/>
      <c r="C560" s="271"/>
      <c r="D560" s="30"/>
      <c r="E560" s="292"/>
      <c r="F560" s="269"/>
      <c r="G560" s="29"/>
    </row>
    <row r="561" spans="1:7" ht="15.75">
      <c r="A561" s="269"/>
      <c r="B561" s="269"/>
      <c r="C561" s="271"/>
      <c r="D561" s="30"/>
      <c r="E561" s="292"/>
      <c r="F561" s="269"/>
      <c r="G561" s="29"/>
    </row>
    <row r="562" spans="1:7" ht="15.75">
      <c r="A562" s="269"/>
      <c r="B562" s="269"/>
      <c r="C562" s="271"/>
      <c r="D562" s="30"/>
      <c r="E562" s="292"/>
      <c r="F562" s="269"/>
      <c r="G562" s="29"/>
    </row>
    <row r="563" spans="1:7" ht="15.75">
      <c r="A563" s="269"/>
      <c r="B563" s="269"/>
      <c r="C563" s="271"/>
      <c r="D563" s="30"/>
      <c r="E563" s="292"/>
      <c r="F563" s="269"/>
      <c r="G563" s="29"/>
    </row>
    <row r="564" spans="1:7" ht="15.75">
      <c r="A564" s="269"/>
      <c r="B564" s="269"/>
      <c r="C564" s="271"/>
      <c r="D564" s="30"/>
      <c r="E564" s="292"/>
      <c r="F564" s="269"/>
      <c r="G564" s="29"/>
    </row>
    <row r="565" spans="1:7" ht="15.75">
      <c r="A565" s="269"/>
      <c r="B565" s="269"/>
      <c r="C565" s="271"/>
      <c r="D565" s="30"/>
      <c r="E565" s="292"/>
      <c r="F565" s="269"/>
      <c r="G565" s="29"/>
    </row>
    <row r="566" spans="1:7" ht="15.75">
      <c r="A566" s="269"/>
      <c r="B566" s="269"/>
      <c r="C566" s="271"/>
      <c r="D566" s="30"/>
      <c r="E566" s="292"/>
      <c r="F566" s="269"/>
      <c r="G566" s="29"/>
    </row>
    <row r="567" spans="1:7" ht="15.75">
      <c r="A567" s="269"/>
      <c r="B567" s="269"/>
      <c r="C567" s="271"/>
      <c r="D567" s="30"/>
      <c r="E567" s="292"/>
      <c r="F567" s="269"/>
      <c r="G567" s="29"/>
    </row>
    <row r="568" spans="1:7" ht="15.75">
      <c r="A568" s="269"/>
      <c r="B568" s="269"/>
      <c r="C568" s="271"/>
      <c r="D568" s="30"/>
      <c r="E568" s="292"/>
      <c r="F568" s="269"/>
      <c r="G568" s="29"/>
    </row>
    <row r="569" spans="1:7" ht="15.75">
      <c r="A569" s="269"/>
      <c r="B569" s="269"/>
      <c r="C569" s="271"/>
      <c r="D569" s="30"/>
      <c r="E569" s="292"/>
      <c r="F569" s="269"/>
      <c r="G569" s="29"/>
    </row>
    <row r="570" spans="1:7" ht="15.75">
      <c r="A570" s="269"/>
      <c r="B570" s="269"/>
      <c r="C570" s="271"/>
      <c r="D570" s="30"/>
      <c r="E570" s="292"/>
      <c r="F570" s="269"/>
      <c r="G570" s="29"/>
    </row>
    <row r="571" spans="1:7" ht="15.75">
      <c r="A571" s="269"/>
      <c r="B571" s="269"/>
      <c r="C571" s="271"/>
      <c r="D571" s="30"/>
      <c r="E571" s="292"/>
      <c r="F571" s="269"/>
      <c r="G571" s="29"/>
    </row>
    <row r="572" spans="1:7" ht="15.75">
      <c r="A572" s="269"/>
      <c r="B572" s="269"/>
      <c r="C572" s="271"/>
      <c r="D572" s="30"/>
      <c r="E572" s="292"/>
      <c r="F572" s="269"/>
      <c r="G572" s="29"/>
    </row>
    <row r="573" spans="1:7" ht="15.75">
      <c r="A573" s="269"/>
      <c r="B573" s="269"/>
      <c r="C573" s="271"/>
      <c r="D573" s="30"/>
      <c r="E573" s="292"/>
      <c r="F573" s="269"/>
      <c r="G573" s="29"/>
    </row>
    <row r="574" spans="1:7" ht="15.75">
      <c r="A574" s="269"/>
      <c r="B574" s="269"/>
      <c r="C574" s="271"/>
      <c r="D574" s="30"/>
      <c r="E574" s="292"/>
      <c r="F574" s="269"/>
      <c r="G574" s="29"/>
    </row>
    <row r="575" spans="1:7" ht="15.75">
      <c r="A575" s="269"/>
      <c r="B575" s="269"/>
      <c r="C575" s="271"/>
      <c r="D575" s="30"/>
      <c r="E575" s="292"/>
      <c r="F575" s="269"/>
      <c r="G575" s="29"/>
    </row>
    <row r="576" spans="1:7" ht="15.75">
      <c r="A576" s="269"/>
      <c r="B576" s="269"/>
      <c r="C576" s="271"/>
      <c r="D576" s="30"/>
      <c r="E576" s="292"/>
      <c r="F576" s="269"/>
      <c r="G576" s="29"/>
    </row>
    <row r="577" spans="1:7" ht="15.75">
      <c r="A577" s="269"/>
      <c r="B577" s="269"/>
      <c r="C577" s="271"/>
      <c r="D577" s="30"/>
      <c r="E577" s="292"/>
      <c r="F577" s="269"/>
      <c r="G577" s="29"/>
    </row>
    <row r="578" spans="1:7" ht="15.75">
      <c r="A578" s="269"/>
      <c r="B578" s="269"/>
      <c r="C578" s="271"/>
      <c r="D578" s="30"/>
      <c r="E578" s="292"/>
      <c r="F578" s="269"/>
      <c r="G578" s="29"/>
    </row>
    <row r="579" spans="1:7" ht="15.75">
      <c r="A579" s="269"/>
      <c r="B579" s="269"/>
      <c r="C579" s="271"/>
      <c r="D579" s="30"/>
      <c r="E579" s="292"/>
      <c r="F579" s="269"/>
      <c r="G579" s="29"/>
    </row>
    <row r="580" spans="1:7" ht="15.75">
      <c r="A580" s="269"/>
      <c r="B580" s="269"/>
      <c r="C580" s="271"/>
      <c r="D580" s="30"/>
      <c r="E580" s="292"/>
      <c r="F580" s="269"/>
      <c r="G580" s="29"/>
    </row>
    <row r="581" spans="1:7" ht="15.75">
      <c r="A581" s="269"/>
      <c r="B581" s="269"/>
      <c r="C581" s="271"/>
      <c r="D581" s="30"/>
      <c r="E581" s="292"/>
      <c r="F581" s="269"/>
      <c r="G581" s="29"/>
    </row>
    <row r="582" spans="1:7" ht="15.75">
      <c r="A582" s="269"/>
      <c r="B582" s="269"/>
      <c r="C582" s="271"/>
      <c r="D582" s="30"/>
      <c r="E582" s="292"/>
      <c r="F582" s="269"/>
      <c r="G582" s="29"/>
    </row>
    <row r="583" spans="1:7" ht="15.75">
      <c r="A583" s="269"/>
      <c r="B583" s="269"/>
      <c r="C583" s="271"/>
      <c r="D583" s="30"/>
      <c r="E583" s="292"/>
      <c r="F583" s="269"/>
      <c r="G583" s="29"/>
    </row>
    <row r="584" spans="1:7" ht="15.75">
      <c r="A584" s="269"/>
      <c r="B584" s="269"/>
      <c r="C584" s="271"/>
      <c r="D584" s="30"/>
      <c r="E584" s="292"/>
      <c r="F584" s="269"/>
      <c r="G584" s="29"/>
    </row>
    <row r="585" spans="1:7" ht="15.75">
      <c r="A585" s="269"/>
      <c r="B585" s="269"/>
      <c r="C585" s="271"/>
      <c r="D585" s="30"/>
      <c r="E585" s="292"/>
      <c r="F585" s="269"/>
      <c r="G585" s="29"/>
    </row>
    <row r="586" spans="1:7" ht="15.75">
      <c r="A586" s="269"/>
      <c r="B586" s="269"/>
      <c r="C586" s="271"/>
      <c r="D586" s="30"/>
      <c r="E586" s="292"/>
      <c r="F586" s="269"/>
      <c r="G586" s="29"/>
    </row>
    <row r="587" spans="1:7" ht="15.75">
      <c r="A587" s="269"/>
      <c r="B587" s="269"/>
      <c r="C587" s="271"/>
      <c r="D587" s="30"/>
      <c r="E587" s="292"/>
      <c r="F587" s="269"/>
      <c r="G587" s="29"/>
    </row>
    <row r="588" spans="1:7" ht="15.75">
      <c r="A588" s="269"/>
      <c r="B588" s="269"/>
      <c r="C588" s="271"/>
      <c r="D588" s="30"/>
      <c r="E588" s="292"/>
      <c r="F588" s="269"/>
      <c r="G588" s="29"/>
    </row>
    <row r="589" spans="1:7" ht="15.75">
      <c r="A589" s="269"/>
      <c r="B589" s="269"/>
      <c r="C589" s="271"/>
      <c r="D589" s="30"/>
      <c r="E589" s="292"/>
      <c r="F589" s="269"/>
      <c r="G589" s="29"/>
    </row>
    <row r="590" spans="1:7" ht="15.75">
      <c r="A590" s="269"/>
      <c r="B590" s="269"/>
      <c r="C590" s="271"/>
      <c r="D590" s="30"/>
      <c r="E590" s="292"/>
      <c r="F590" s="269"/>
      <c r="G590" s="29"/>
    </row>
    <row r="591" spans="1:7" ht="15.75">
      <c r="A591" s="269"/>
      <c r="B591" s="269"/>
      <c r="C591" s="271"/>
      <c r="D591" s="30"/>
      <c r="E591" s="292"/>
      <c r="F591" s="269"/>
      <c r="G591" s="29"/>
    </row>
    <row r="592" spans="1:7" ht="15.75">
      <c r="A592" s="269"/>
      <c r="B592" s="269"/>
      <c r="C592" s="271"/>
      <c r="D592" s="30"/>
      <c r="E592" s="292"/>
      <c r="F592" s="269"/>
      <c r="G592" s="29"/>
    </row>
    <row r="593" spans="1:7" ht="15.75">
      <c r="A593" s="269"/>
      <c r="B593" s="269"/>
      <c r="C593" s="271"/>
      <c r="D593" s="30"/>
      <c r="E593" s="292"/>
      <c r="F593" s="269"/>
      <c r="G593" s="29"/>
    </row>
    <row r="594" spans="1:7" ht="15.75">
      <c r="A594" s="269"/>
      <c r="B594" s="269"/>
      <c r="C594" s="271"/>
      <c r="D594" s="30"/>
      <c r="E594" s="292"/>
      <c r="F594" s="269"/>
      <c r="G594" s="29"/>
    </row>
    <row r="595" spans="1:7" ht="15.75">
      <c r="A595" s="269"/>
      <c r="B595" s="269"/>
      <c r="C595" s="271"/>
      <c r="D595" s="30"/>
      <c r="E595" s="292"/>
      <c r="F595" s="269"/>
      <c r="G595" s="29"/>
    </row>
    <row r="596" spans="1:7" ht="15.75">
      <c r="A596" s="269"/>
      <c r="B596" s="269"/>
      <c r="C596" s="271"/>
      <c r="D596" s="30"/>
      <c r="E596" s="292"/>
      <c r="F596" s="269"/>
      <c r="G596" s="29"/>
    </row>
    <row r="597" spans="1:7" ht="15.75">
      <c r="A597" s="269"/>
      <c r="B597" s="269"/>
      <c r="C597" s="271"/>
      <c r="D597" s="30"/>
      <c r="E597" s="292"/>
      <c r="F597" s="269"/>
      <c r="G597" s="29"/>
    </row>
    <row r="598" spans="1:7" ht="15.75">
      <c r="A598" s="269"/>
      <c r="B598" s="269"/>
      <c r="C598" s="271"/>
      <c r="D598" s="30"/>
      <c r="E598" s="292"/>
      <c r="F598" s="269"/>
      <c r="G598" s="29"/>
    </row>
    <row r="599" spans="1:7" ht="15.75">
      <c r="A599" s="269"/>
      <c r="B599" s="269"/>
      <c r="C599" s="271"/>
      <c r="D599" s="30"/>
      <c r="E599" s="292"/>
      <c r="F599" s="269"/>
      <c r="G599" s="29"/>
    </row>
    <row r="600" spans="1:7" ht="15.75">
      <c r="A600" s="269"/>
      <c r="B600" s="269"/>
      <c r="C600" s="271"/>
      <c r="D600" s="30"/>
      <c r="E600" s="292"/>
      <c r="F600" s="269"/>
      <c r="G600" s="29"/>
    </row>
    <row r="601" spans="1:7" ht="15.75">
      <c r="A601" s="269"/>
      <c r="B601" s="269"/>
      <c r="C601" s="271"/>
      <c r="D601" s="30"/>
      <c r="E601" s="292"/>
      <c r="F601" s="269"/>
      <c r="G601" s="29"/>
    </row>
    <row r="602" spans="1:7" ht="15.75">
      <c r="A602" s="269"/>
      <c r="B602" s="269"/>
      <c r="C602" s="271"/>
      <c r="D602" s="30"/>
      <c r="E602" s="292"/>
      <c r="F602" s="269"/>
      <c r="G602" s="29"/>
    </row>
    <row r="603" spans="1:7" ht="15.75">
      <c r="A603" s="269"/>
      <c r="B603" s="269"/>
      <c r="C603" s="271"/>
      <c r="D603" s="30"/>
      <c r="E603" s="292"/>
      <c r="F603" s="269"/>
      <c r="G603" s="29"/>
    </row>
    <row r="604" spans="1:7" ht="15.75">
      <c r="A604" s="269"/>
      <c r="B604" s="269"/>
      <c r="C604" s="271"/>
      <c r="D604" s="30"/>
      <c r="E604" s="292"/>
      <c r="F604" s="269"/>
      <c r="G604" s="29"/>
    </row>
    <row r="605" spans="1:7" ht="15.75">
      <c r="A605" s="269"/>
      <c r="B605" s="269"/>
      <c r="C605" s="271"/>
      <c r="D605" s="30"/>
      <c r="E605" s="292"/>
      <c r="F605" s="269"/>
      <c r="G605" s="29"/>
    </row>
    <row r="606" spans="1:7" ht="15.75">
      <c r="A606" s="269"/>
      <c r="B606" s="269"/>
      <c r="C606" s="271"/>
      <c r="D606" s="30"/>
      <c r="E606" s="292"/>
      <c r="F606" s="269"/>
      <c r="G606" s="29"/>
    </row>
    <row r="607" spans="1:7" ht="15.75">
      <c r="A607" s="269"/>
      <c r="B607" s="269"/>
      <c r="C607" s="271"/>
      <c r="D607" s="30"/>
      <c r="E607" s="292"/>
      <c r="F607" s="269"/>
      <c r="G607" s="29"/>
    </row>
    <row r="608" spans="1:7" ht="15.75">
      <c r="A608" s="269"/>
      <c r="B608" s="269"/>
      <c r="C608" s="271"/>
      <c r="D608" s="30"/>
      <c r="E608" s="292"/>
      <c r="F608" s="269"/>
      <c r="G608" s="29"/>
    </row>
    <row r="609" spans="1:7" ht="15.75">
      <c r="A609" s="269"/>
      <c r="B609" s="269"/>
      <c r="C609" s="271"/>
      <c r="D609" s="30"/>
      <c r="E609" s="292"/>
      <c r="F609" s="269"/>
      <c r="G609" s="29"/>
    </row>
    <row r="610" spans="1:7" ht="15.75">
      <c r="A610" s="269"/>
      <c r="B610" s="269"/>
      <c r="C610" s="271"/>
      <c r="D610" s="30"/>
      <c r="E610" s="292"/>
      <c r="F610" s="269"/>
      <c r="G610" s="29"/>
    </row>
    <row r="611" spans="1:7" ht="15.75">
      <c r="A611" s="269"/>
      <c r="B611" s="269"/>
      <c r="C611" s="271"/>
      <c r="D611" s="30"/>
      <c r="E611" s="292"/>
      <c r="F611" s="269"/>
      <c r="G611" s="29"/>
    </row>
    <row r="612" spans="1:7" ht="15.75">
      <c r="A612" s="269"/>
      <c r="B612" s="269"/>
      <c r="C612" s="271"/>
      <c r="D612" s="30"/>
      <c r="E612" s="292"/>
      <c r="F612" s="269"/>
      <c r="G612" s="29"/>
    </row>
    <row r="613" spans="1:7" ht="15.75">
      <c r="A613" s="269"/>
      <c r="B613" s="269"/>
      <c r="C613" s="271"/>
      <c r="D613" s="30"/>
      <c r="E613" s="292"/>
      <c r="F613" s="269"/>
      <c r="G613" s="29"/>
    </row>
    <row r="614" spans="1:7" ht="15.75">
      <c r="A614" s="269"/>
      <c r="B614" s="269"/>
      <c r="C614" s="271"/>
      <c r="D614" s="30"/>
      <c r="E614" s="292"/>
      <c r="F614" s="269"/>
      <c r="G614" s="29"/>
    </row>
    <row r="615" spans="1:7" ht="15.75">
      <c r="A615" s="269"/>
      <c r="B615" s="269"/>
      <c r="C615" s="271"/>
      <c r="D615" s="30"/>
      <c r="E615" s="292"/>
      <c r="F615" s="269"/>
      <c r="G615" s="29"/>
    </row>
    <row r="616" spans="1:7" ht="15.75">
      <c r="A616" s="269"/>
      <c r="B616" s="269"/>
      <c r="C616" s="271"/>
      <c r="D616" s="30"/>
      <c r="E616" s="292"/>
      <c r="F616" s="269"/>
      <c r="G616" s="29"/>
    </row>
    <row r="617" spans="1:7" ht="15.75">
      <c r="A617" s="269"/>
      <c r="B617" s="269"/>
      <c r="C617" s="271"/>
      <c r="D617" s="30"/>
      <c r="E617" s="292"/>
      <c r="F617" s="269"/>
      <c r="G617" s="29"/>
    </row>
    <row r="618" spans="1:7" ht="15.75">
      <c r="A618" s="269"/>
      <c r="B618" s="269"/>
      <c r="C618" s="271"/>
      <c r="D618" s="30"/>
      <c r="E618" s="292"/>
      <c r="F618" s="269"/>
      <c r="G618" s="29"/>
    </row>
    <row r="619" spans="1:7" ht="15.75">
      <c r="A619" s="269"/>
      <c r="B619" s="269"/>
      <c r="C619" s="271"/>
      <c r="D619" s="30"/>
      <c r="E619" s="292"/>
      <c r="F619" s="269"/>
      <c r="G619" s="29"/>
    </row>
    <row r="620" spans="1:7" ht="15.75">
      <c r="A620" s="269"/>
      <c r="B620" s="269"/>
      <c r="C620" s="271"/>
      <c r="D620" s="30"/>
      <c r="E620" s="292"/>
      <c r="F620" s="269"/>
      <c r="G620" s="29"/>
    </row>
    <row r="621" spans="1:7" ht="15.75">
      <c r="A621" s="269"/>
      <c r="B621" s="269"/>
      <c r="C621" s="271"/>
      <c r="D621" s="30"/>
      <c r="E621" s="292"/>
      <c r="F621" s="269"/>
      <c r="G621" s="29"/>
    </row>
    <row r="622" spans="1:7" ht="15.75">
      <c r="A622" s="269"/>
      <c r="B622" s="269"/>
      <c r="C622" s="271"/>
      <c r="D622" s="30"/>
      <c r="E622" s="292"/>
      <c r="F622" s="269"/>
      <c r="G622" s="29"/>
    </row>
    <row r="623" spans="1:7" ht="15.75">
      <c r="A623" s="269"/>
      <c r="B623" s="269"/>
      <c r="C623" s="271"/>
      <c r="D623" s="30"/>
      <c r="E623" s="292"/>
      <c r="F623" s="269"/>
      <c r="G623" s="29"/>
    </row>
    <row r="624" spans="1:7" ht="15.75">
      <c r="A624" s="269"/>
      <c r="B624" s="269"/>
      <c r="C624" s="271"/>
      <c r="D624" s="30"/>
      <c r="E624" s="292"/>
      <c r="F624" s="269"/>
      <c r="G624" s="29"/>
    </row>
    <row r="625" spans="1:7" ht="15.75">
      <c r="A625" s="269"/>
      <c r="B625" s="269"/>
      <c r="C625" s="271"/>
      <c r="D625" s="30"/>
      <c r="E625" s="292"/>
      <c r="F625" s="269"/>
      <c r="G625" s="29"/>
    </row>
    <row r="626" spans="1:7" ht="15.75">
      <c r="A626" s="269"/>
      <c r="B626" s="269"/>
      <c r="C626" s="271"/>
      <c r="D626" s="30"/>
      <c r="E626" s="292"/>
      <c r="F626" s="269"/>
      <c r="G626" s="29"/>
    </row>
    <row r="627" spans="1:7" ht="15.75">
      <c r="A627" s="269"/>
      <c r="B627" s="269"/>
      <c r="C627" s="271"/>
      <c r="D627" s="30"/>
      <c r="E627" s="292"/>
      <c r="F627" s="269"/>
      <c r="G627" s="29"/>
    </row>
    <row r="628" spans="1:7" ht="15.75">
      <c r="A628" s="269"/>
      <c r="B628" s="269"/>
      <c r="C628" s="271"/>
      <c r="D628" s="30"/>
      <c r="E628" s="292"/>
      <c r="F628" s="269"/>
      <c r="G628" s="29"/>
    </row>
    <row r="629" spans="1:7" ht="15.75">
      <c r="A629" s="269"/>
      <c r="B629" s="269"/>
      <c r="C629" s="271"/>
      <c r="D629" s="30"/>
      <c r="E629" s="292"/>
      <c r="F629" s="269"/>
      <c r="G629" s="29"/>
    </row>
    <row r="630" spans="1:7" ht="15.75">
      <c r="A630" s="269"/>
      <c r="B630" s="269"/>
      <c r="C630" s="271"/>
      <c r="D630" s="30"/>
      <c r="E630" s="292"/>
      <c r="F630" s="269"/>
      <c r="G630" s="29"/>
    </row>
    <row r="631" spans="1:7" ht="15.75">
      <c r="A631" s="269"/>
      <c r="B631" s="269"/>
      <c r="C631" s="271"/>
      <c r="D631" s="30"/>
      <c r="E631" s="292"/>
      <c r="F631" s="269"/>
      <c r="G631" s="29"/>
    </row>
    <row r="632" spans="1:7" ht="15.75">
      <c r="A632" s="269"/>
      <c r="B632" s="269"/>
      <c r="C632" s="271"/>
      <c r="D632" s="30"/>
      <c r="E632" s="292"/>
      <c r="F632" s="269"/>
      <c r="G632" s="29"/>
    </row>
    <row r="633" spans="1:7" ht="15.75">
      <c r="A633" s="269"/>
      <c r="B633" s="269"/>
      <c r="C633" s="271"/>
      <c r="D633" s="30"/>
      <c r="E633" s="292"/>
      <c r="F633" s="269"/>
      <c r="G633" s="29"/>
    </row>
    <row r="634" spans="1:7" ht="15.75">
      <c r="A634" s="269"/>
      <c r="B634" s="269"/>
      <c r="C634" s="271"/>
      <c r="D634" s="30"/>
      <c r="E634" s="292"/>
      <c r="F634" s="269"/>
      <c r="G634" s="29"/>
    </row>
    <row r="635" spans="1:7" ht="15.75">
      <c r="A635" s="269"/>
      <c r="B635" s="269"/>
      <c r="C635" s="271"/>
      <c r="D635" s="30"/>
      <c r="E635" s="292"/>
      <c r="F635" s="269"/>
      <c r="G635" s="29"/>
    </row>
    <row r="636" spans="1:7" ht="15.75">
      <c r="A636" s="269"/>
      <c r="B636" s="269"/>
      <c r="C636" s="271"/>
      <c r="D636" s="30"/>
      <c r="E636" s="292"/>
      <c r="F636" s="269"/>
      <c r="G636" s="29"/>
    </row>
    <row r="637" spans="1:7" ht="15.75">
      <c r="A637" s="269"/>
      <c r="B637" s="269"/>
      <c r="C637" s="271"/>
      <c r="D637" s="30"/>
      <c r="E637" s="292"/>
      <c r="F637" s="269"/>
      <c r="G637" s="29"/>
    </row>
    <row r="638" spans="1:7" ht="15.75">
      <c r="A638" s="269"/>
      <c r="B638" s="269"/>
      <c r="C638" s="271"/>
      <c r="D638" s="30"/>
      <c r="E638" s="292"/>
      <c r="F638" s="269"/>
      <c r="G638" s="29"/>
    </row>
    <row r="639" spans="1:7" ht="15.75">
      <c r="A639" s="269"/>
      <c r="B639" s="269"/>
      <c r="C639" s="271"/>
      <c r="D639" s="30"/>
      <c r="E639" s="292"/>
      <c r="F639" s="269"/>
      <c r="G639" s="29"/>
    </row>
    <row r="640" spans="1:7" ht="15.75">
      <c r="A640" s="269"/>
      <c r="B640" s="269"/>
      <c r="C640" s="271"/>
      <c r="D640" s="30"/>
      <c r="E640" s="292"/>
      <c r="F640" s="269"/>
      <c r="G640" s="29"/>
    </row>
    <row r="641" spans="1:7" ht="15.75">
      <c r="A641" s="269"/>
      <c r="B641" s="269"/>
      <c r="C641" s="271"/>
      <c r="D641" s="30"/>
      <c r="E641" s="292"/>
      <c r="F641" s="269"/>
      <c r="G641" s="29"/>
    </row>
    <row r="642" spans="1:7" ht="15.75">
      <c r="A642" s="269"/>
      <c r="B642" s="269"/>
      <c r="C642" s="271"/>
      <c r="D642" s="30"/>
      <c r="E642" s="292"/>
      <c r="F642" s="269"/>
      <c r="G642" s="29"/>
    </row>
    <row r="643" spans="1:7" ht="15.75">
      <c r="A643" s="269"/>
      <c r="B643" s="269"/>
      <c r="C643" s="271"/>
      <c r="D643" s="30"/>
      <c r="E643" s="292"/>
      <c r="F643" s="269"/>
      <c r="G643" s="29"/>
    </row>
    <row r="644" spans="1:7" ht="15.75">
      <c r="A644" s="269"/>
      <c r="B644" s="269"/>
      <c r="C644" s="271"/>
      <c r="D644" s="30"/>
      <c r="E644" s="292"/>
      <c r="F644" s="269"/>
      <c r="G644" s="29"/>
    </row>
    <row r="645" spans="1:7" ht="15.75">
      <c r="A645" s="269"/>
      <c r="B645" s="269"/>
      <c r="C645" s="271"/>
      <c r="D645" s="30"/>
      <c r="E645" s="292"/>
      <c r="F645" s="269"/>
      <c r="G645" s="29"/>
    </row>
    <row r="646" spans="1:7" ht="15.75">
      <c r="A646" s="269"/>
      <c r="B646" s="269"/>
      <c r="C646" s="271"/>
      <c r="D646" s="30"/>
      <c r="E646" s="292"/>
      <c r="F646" s="269"/>
      <c r="G646" s="29"/>
    </row>
    <row r="647" spans="1:7" ht="15.75">
      <c r="A647" s="269"/>
      <c r="B647" s="269"/>
      <c r="C647" s="271"/>
      <c r="D647" s="30"/>
      <c r="E647" s="292"/>
      <c r="F647" s="269"/>
      <c r="G647" s="29"/>
    </row>
    <row r="648" spans="1:7" ht="15.75">
      <c r="A648" s="269"/>
      <c r="B648" s="269"/>
      <c r="C648" s="271"/>
      <c r="D648" s="30"/>
      <c r="E648" s="292"/>
      <c r="F648" s="269"/>
      <c r="G648" s="29"/>
    </row>
    <row r="649" spans="1:7" ht="15.75">
      <c r="A649" s="269"/>
      <c r="B649" s="269"/>
      <c r="C649" s="271"/>
      <c r="D649" s="30"/>
      <c r="E649" s="292"/>
      <c r="F649" s="269"/>
      <c r="G649" s="29"/>
    </row>
    <row r="650" spans="1:7" ht="15.75">
      <c r="A650" s="269"/>
      <c r="B650" s="269"/>
      <c r="C650" s="271"/>
      <c r="D650" s="30"/>
      <c r="E650" s="292"/>
      <c r="F650" s="269"/>
      <c r="G650" s="29"/>
    </row>
    <row r="651" spans="1:7" ht="15.75">
      <c r="A651" s="269"/>
      <c r="B651" s="269"/>
      <c r="C651" s="271"/>
      <c r="D651" s="30"/>
      <c r="E651" s="292"/>
      <c r="F651" s="269"/>
      <c r="G651" s="29"/>
    </row>
    <row r="652" spans="1:7" ht="15.75">
      <c r="A652" s="269"/>
      <c r="B652" s="269"/>
      <c r="C652" s="271"/>
      <c r="D652" s="30"/>
      <c r="E652" s="292"/>
      <c r="F652" s="269"/>
      <c r="G652" s="29"/>
    </row>
    <row r="653" spans="1:7" ht="15.75">
      <c r="A653" s="269"/>
      <c r="B653" s="269"/>
      <c r="C653" s="271"/>
      <c r="D653" s="30"/>
      <c r="E653" s="292"/>
      <c r="F653" s="269"/>
      <c r="G653" s="29"/>
    </row>
    <row r="654" spans="1:7" ht="15.75">
      <c r="A654" s="269"/>
      <c r="B654" s="269"/>
      <c r="C654" s="271"/>
      <c r="D654" s="30"/>
      <c r="E654" s="292"/>
      <c r="F654" s="269"/>
      <c r="G654" s="29"/>
    </row>
    <row r="655" spans="1:7" ht="15.75">
      <c r="A655" s="269"/>
      <c r="B655" s="269"/>
      <c r="C655" s="271"/>
      <c r="D655" s="30"/>
      <c r="E655" s="292"/>
      <c r="F655" s="269"/>
      <c r="G655" s="29"/>
    </row>
    <row r="656" spans="1:7" ht="15.75">
      <c r="A656" s="269"/>
      <c r="B656" s="269"/>
      <c r="C656" s="271"/>
      <c r="D656" s="30"/>
      <c r="E656" s="292"/>
      <c r="F656" s="269"/>
      <c r="G656" s="29"/>
    </row>
    <row r="657" spans="1:7" ht="15.75">
      <c r="A657" s="269"/>
      <c r="B657" s="269"/>
      <c r="C657" s="271"/>
      <c r="D657" s="30"/>
      <c r="E657" s="292"/>
      <c r="F657" s="269"/>
      <c r="G657" s="29"/>
    </row>
    <row r="658" spans="1:7" ht="15.75">
      <c r="A658" s="269"/>
      <c r="B658" s="269"/>
      <c r="C658" s="271"/>
      <c r="D658" s="30"/>
      <c r="E658" s="292"/>
      <c r="F658" s="269"/>
      <c r="G658" s="29"/>
    </row>
    <row r="659" spans="1:7" ht="15.75">
      <c r="A659" s="269"/>
      <c r="B659" s="269"/>
      <c r="C659" s="271"/>
      <c r="D659" s="30"/>
      <c r="E659" s="292"/>
      <c r="F659" s="269"/>
      <c r="G659" s="29"/>
    </row>
    <row r="660" spans="1:7" ht="15.75">
      <c r="A660" s="269"/>
      <c r="B660" s="269"/>
      <c r="C660" s="271"/>
      <c r="D660" s="30"/>
      <c r="E660" s="292"/>
      <c r="F660" s="269"/>
      <c r="G660" s="29"/>
    </row>
    <row r="661" spans="1:7" ht="15.75">
      <c r="A661" s="269"/>
      <c r="B661" s="269"/>
      <c r="C661" s="271"/>
      <c r="D661" s="30"/>
      <c r="E661" s="292"/>
      <c r="F661" s="269"/>
      <c r="G661" s="29"/>
    </row>
    <row r="662" spans="1:7" ht="15.75">
      <c r="A662" s="269"/>
      <c r="B662" s="269"/>
      <c r="C662" s="271"/>
      <c r="D662" s="30"/>
      <c r="E662" s="292"/>
      <c r="F662" s="269"/>
      <c r="G662" s="29"/>
    </row>
    <row r="663" spans="1:7" ht="15.75">
      <c r="A663" s="269"/>
      <c r="B663" s="269"/>
      <c r="C663" s="271"/>
      <c r="D663" s="30"/>
      <c r="E663" s="292"/>
      <c r="F663" s="269"/>
      <c r="G663" s="29"/>
    </row>
    <row r="664" spans="1:7" ht="15.75">
      <c r="A664" s="269"/>
      <c r="B664" s="269"/>
      <c r="C664" s="271"/>
      <c r="D664" s="30"/>
      <c r="E664" s="292"/>
      <c r="F664" s="269"/>
      <c r="G664" s="29"/>
    </row>
    <row r="665" spans="1:7" ht="15.75">
      <c r="A665" s="269"/>
      <c r="B665" s="269"/>
      <c r="C665" s="271"/>
      <c r="D665" s="30"/>
      <c r="E665" s="292"/>
      <c r="F665" s="269"/>
      <c r="G665" s="29"/>
    </row>
    <row r="666" spans="1:7" ht="15.75">
      <c r="A666" s="269"/>
      <c r="B666" s="269"/>
      <c r="C666" s="271"/>
      <c r="D666" s="30"/>
      <c r="E666" s="292"/>
      <c r="F666" s="269"/>
      <c r="G666" s="29"/>
    </row>
    <row r="667" spans="1:7" ht="15.75">
      <c r="A667" s="269"/>
      <c r="B667" s="269"/>
      <c r="C667" s="271"/>
      <c r="D667" s="30"/>
      <c r="E667" s="292"/>
      <c r="F667" s="269"/>
      <c r="G667" s="29"/>
    </row>
    <row r="668" spans="1:7" ht="15.75">
      <c r="A668" s="269"/>
      <c r="B668" s="269"/>
      <c r="C668" s="271"/>
      <c r="D668" s="30"/>
      <c r="E668" s="292"/>
      <c r="F668" s="269"/>
      <c r="G668" s="29"/>
    </row>
    <row r="669" spans="1:7" ht="15.75">
      <c r="A669" s="269"/>
      <c r="B669" s="269"/>
      <c r="C669" s="271"/>
      <c r="D669" s="30"/>
      <c r="E669" s="292"/>
      <c r="F669" s="269"/>
      <c r="G669" s="29"/>
    </row>
    <row r="670" spans="1:7" ht="15.75">
      <c r="A670" s="269"/>
      <c r="B670" s="269"/>
      <c r="C670" s="271"/>
      <c r="D670" s="30"/>
      <c r="E670" s="292"/>
      <c r="F670" s="269"/>
      <c r="G670" s="29"/>
    </row>
    <row r="671" spans="1:7" ht="15.75">
      <c r="A671" s="269"/>
      <c r="B671" s="269"/>
      <c r="C671" s="271"/>
      <c r="D671" s="30"/>
      <c r="E671" s="292"/>
      <c r="F671" s="269"/>
      <c r="G671" s="29"/>
    </row>
    <row r="672" spans="1:7" ht="15.75">
      <c r="A672" s="269"/>
      <c r="B672" s="269"/>
      <c r="C672" s="271"/>
      <c r="D672" s="30"/>
      <c r="E672" s="292"/>
      <c r="F672" s="269"/>
      <c r="G672" s="29"/>
    </row>
    <row r="673" spans="1:7" ht="15.75">
      <c r="A673" s="269"/>
      <c r="B673" s="269"/>
      <c r="C673" s="271"/>
      <c r="D673" s="30"/>
      <c r="E673" s="292"/>
      <c r="F673" s="269"/>
      <c r="G673" s="29"/>
    </row>
    <row r="674" spans="1:7" ht="15.75">
      <c r="A674" s="269"/>
      <c r="B674" s="269"/>
      <c r="C674" s="271"/>
      <c r="D674" s="30"/>
      <c r="E674" s="292"/>
      <c r="F674" s="269"/>
      <c r="G674" s="29"/>
    </row>
    <row r="675" spans="1:7" ht="15.75">
      <c r="A675" s="269"/>
      <c r="B675" s="269"/>
      <c r="C675" s="271"/>
      <c r="D675" s="30"/>
      <c r="E675" s="292"/>
      <c r="F675" s="269"/>
      <c r="G675" s="29"/>
    </row>
    <row r="676" spans="1:7" ht="15.75">
      <c r="A676" s="269"/>
      <c r="B676" s="269"/>
      <c r="C676" s="271"/>
      <c r="D676" s="30"/>
      <c r="E676" s="292"/>
      <c r="F676" s="269"/>
      <c r="G676" s="29"/>
    </row>
    <row r="677" spans="1:7" ht="15.75">
      <c r="A677" s="269"/>
      <c r="B677" s="269"/>
      <c r="C677" s="271"/>
      <c r="D677" s="30"/>
      <c r="E677" s="292"/>
      <c r="F677" s="269"/>
      <c r="G677" s="29"/>
    </row>
    <row r="678" spans="1:7" ht="15.75">
      <c r="A678" s="269"/>
      <c r="B678" s="269"/>
      <c r="C678" s="271"/>
      <c r="D678" s="30"/>
      <c r="E678" s="292"/>
      <c r="F678" s="269"/>
      <c r="G678" s="29"/>
    </row>
    <row r="679" spans="1:7" ht="15.75">
      <c r="A679" s="269"/>
      <c r="B679" s="269"/>
      <c r="C679" s="271"/>
      <c r="D679" s="30"/>
      <c r="E679" s="292"/>
      <c r="F679" s="269"/>
      <c r="G679" s="29"/>
    </row>
    <row r="680" spans="1:7" ht="15.75">
      <c r="A680" s="269"/>
      <c r="B680" s="269"/>
      <c r="C680" s="271"/>
      <c r="D680" s="30"/>
      <c r="E680" s="292"/>
      <c r="F680" s="269"/>
      <c r="G680" s="29"/>
    </row>
    <row r="681" spans="1:7" ht="15.75">
      <c r="A681" s="269"/>
      <c r="B681" s="269"/>
      <c r="C681" s="271"/>
      <c r="D681" s="30"/>
      <c r="E681" s="292"/>
      <c r="F681" s="269"/>
      <c r="G681" s="29"/>
    </row>
    <row r="682" spans="1:7" ht="15.75">
      <c r="A682" s="269"/>
      <c r="B682" s="269"/>
      <c r="C682" s="271"/>
      <c r="D682" s="30"/>
      <c r="E682" s="292"/>
      <c r="F682" s="269"/>
      <c r="G682" s="29"/>
    </row>
    <row r="683" spans="1:7" ht="15.75">
      <c r="A683" s="269"/>
      <c r="B683" s="269"/>
      <c r="C683" s="271"/>
      <c r="D683" s="30"/>
      <c r="E683" s="292"/>
      <c r="F683" s="269"/>
      <c r="G683" s="29"/>
    </row>
    <row r="684" spans="1:7" ht="15.75">
      <c r="A684" s="269"/>
      <c r="B684" s="269"/>
      <c r="C684" s="271"/>
      <c r="D684" s="30"/>
      <c r="E684" s="292"/>
      <c r="F684" s="269"/>
      <c r="G684" s="29"/>
    </row>
    <row r="685" spans="1:7" ht="15.75">
      <c r="A685" s="269"/>
      <c r="B685" s="269"/>
      <c r="C685" s="271"/>
      <c r="D685" s="30"/>
      <c r="E685" s="292"/>
      <c r="F685" s="269"/>
      <c r="G685" s="29"/>
    </row>
    <row r="686" spans="1:7" ht="15.75">
      <c r="A686" s="269"/>
      <c r="B686" s="269"/>
      <c r="C686" s="271"/>
      <c r="D686" s="30"/>
      <c r="E686" s="292"/>
      <c r="F686" s="269"/>
      <c r="G686" s="29"/>
    </row>
    <row r="687" spans="1:7" ht="15.75">
      <c r="A687" s="269"/>
      <c r="B687" s="269"/>
      <c r="C687" s="271"/>
      <c r="D687" s="30"/>
      <c r="E687" s="292"/>
      <c r="F687" s="269"/>
      <c r="G687" s="29"/>
    </row>
    <row r="688" spans="1:7" ht="15.75">
      <c r="A688" s="269"/>
      <c r="B688" s="269"/>
      <c r="C688" s="271"/>
      <c r="D688" s="30"/>
      <c r="E688" s="292"/>
      <c r="F688" s="269"/>
      <c r="G688" s="29"/>
    </row>
    <row r="689" spans="1:7" ht="15.75">
      <c r="A689" s="269"/>
      <c r="B689" s="269"/>
      <c r="C689" s="271"/>
      <c r="D689" s="30"/>
      <c r="E689" s="292"/>
      <c r="F689" s="269"/>
      <c r="G689" s="29"/>
    </row>
    <row r="690" spans="1:7" ht="15.75">
      <c r="A690" s="269"/>
      <c r="B690" s="269"/>
      <c r="C690" s="271"/>
      <c r="D690" s="30"/>
      <c r="E690" s="292"/>
      <c r="F690" s="269"/>
      <c r="G690" s="29"/>
    </row>
    <row r="691" spans="1:7" ht="15.75">
      <c r="A691" s="269"/>
      <c r="B691" s="269"/>
      <c r="C691" s="271"/>
      <c r="D691" s="30"/>
      <c r="E691" s="292"/>
      <c r="F691" s="269"/>
      <c r="G691" s="29"/>
    </row>
    <row r="692" spans="1:7" ht="15.75">
      <c r="A692" s="269"/>
      <c r="B692" s="269"/>
      <c r="C692" s="271"/>
      <c r="D692" s="30"/>
      <c r="E692" s="292"/>
      <c r="F692" s="269"/>
      <c r="G692" s="29"/>
    </row>
    <row r="693" spans="1:7" ht="15.75">
      <c r="A693" s="269"/>
      <c r="B693" s="269"/>
      <c r="C693" s="271"/>
      <c r="D693" s="30"/>
      <c r="E693" s="292"/>
      <c r="F693" s="269"/>
      <c r="G693" s="29"/>
    </row>
    <row r="694" spans="1:7" ht="15.75">
      <c r="A694" s="269"/>
      <c r="B694" s="269"/>
      <c r="C694" s="271"/>
      <c r="D694" s="30"/>
      <c r="E694" s="292"/>
      <c r="F694" s="269"/>
      <c r="G694" s="29"/>
    </row>
    <row r="695" spans="1:7" ht="15.75">
      <c r="A695" s="269"/>
      <c r="B695" s="269"/>
      <c r="C695" s="271"/>
      <c r="D695" s="30"/>
      <c r="E695" s="292"/>
      <c r="F695" s="269"/>
      <c r="G695" s="29"/>
    </row>
    <row r="696" spans="1:7" ht="15.75">
      <c r="A696" s="269"/>
      <c r="B696" s="269"/>
      <c r="C696" s="271"/>
      <c r="D696" s="30"/>
      <c r="E696" s="292"/>
      <c r="F696" s="269"/>
      <c r="G696" s="29"/>
    </row>
    <row r="697" spans="1:7" ht="15.75">
      <c r="A697" s="269"/>
      <c r="B697" s="269"/>
      <c r="C697" s="271"/>
      <c r="D697" s="30"/>
      <c r="E697" s="292"/>
      <c r="F697" s="269"/>
      <c r="G697" s="29"/>
    </row>
    <row r="698" spans="1:7" ht="15.75">
      <c r="A698" s="269"/>
      <c r="B698" s="269"/>
      <c r="C698" s="271"/>
      <c r="D698" s="30"/>
      <c r="E698" s="292"/>
      <c r="F698" s="269"/>
      <c r="G698" s="29"/>
    </row>
    <row r="699" spans="1:7" ht="15.75">
      <c r="A699" s="269"/>
      <c r="B699" s="269"/>
      <c r="C699" s="271"/>
      <c r="D699" s="30"/>
      <c r="E699" s="292"/>
      <c r="F699" s="269"/>
      <c r="G699" s="29"/>
    </row>
    <row r="700" spans="1:7" ht="15.75">
      <c r="A700" s="269"/>
      <c r="B700" s="269"/>
      <c r="C700" s="271"/>
      <c r="D700" s="30"/>
      <c r="E700" s="292"/>
      <c r="F700" s="269"/>
      <c r="G700" s="29"/>
    </row>
    <row r="701" spans="1:7" ht="15.75">
      <c r="A701" s="269"/>
      <c r="B701" s="269"/>
      <c r="C701" s="271"/>
      <c r="D701" s="30"/>
      <c r="E701" s="292"/>
      <c r="F701" s="269"/>
      <c r="G701" s="29"/>
    </row>
    <row r="702" spans="1:7" ht="15.75">
      <c r="A702" s="269"/>
      <c r="B702" s="269"/>
      <c r="C702" s="271"/>
      <c r="D702" s="30"/>
      <c r="E702" s="292"/>
      <c r="F702" s="269"/>
      <c r="G702" s="29"/>
    </row>
    <row r="703" spans="1:7" ht="15.75">
      <c r="A703" s="269"/>
      <c r="B703" s="269"/>
      <c r="C703" s="271"/>
      <c r="D703" s="30"/>
      <c r="E703" s="292"/>
      <c r="F703" s="269"/>
      <c r="G703" s="29"/>
    </row>
    <row r="704" spans="1:7" ht="15.75">
      <c r="A704" s="269"/>
      <c r="B704" s="269"/>
      <c r="C704" s="271"/>
      <c r="D704" s="30"/>
      <c r="E704" s="292"/>
      <c r="F704" s="269"/>
      <c r="G704" s="29"/>
    </row>
    <row r="705" spans="1:7" ht="15.75">
      <c r="A705" s="269"/>
      <c r="B705" s="269"/>
      <c r="C705" s="271"/>
      <c r="D705" s="30"/>
      <c r="E705" s="292"/>
      <c r="F705" s="269"/>
      <c r="G705" s="29"/>
    </row>
    <row r="706" spans="1:7" ht="15.75">
      <c r="A706" s="269"/>
      <c r="B706" s="269"/>
      <c r="C706" s="271"/>
      <c r="D706" s="30"/>
      <c r="E706" s="292"/>
      <c r="F706" s="269"/>
      <c r="G706" s="29"/>
    </row>
    <row r="707" spans="1:7" ht="15.75">
      <c r="A707" s="269"/>
      <c r="B707" s="269"/>
      <c r="C707" s="271"/>
      <c r="D707" s="30"/>
      <c r="E707" s="292"/>
      <c r="F707" s="269"/>
      <c r="G707" s="29"/>
    </row>
    <row r="708" spans="1:7" ht="15.75">
      <c r="A708" s="269"/>
      <c r="B708" s="269"/>
      <c r="C708" s="271"/>
      <c r="D708" s="30"/>
      <c r="E708" s="292"/>
      <c r="F708" s="269"/>
      <c r="G708" s="29"/>
    </row>
    <row r="709" spans="1:7" ht="15.75">
      <c r="A709" s="269"/>
      <c r="B709" s="269"/>
      <c r="C709" s="271"/>
      <c r="D709" s="30"/>
      <c r="E709" s="292"/>
      <c r="F709" s="269"/>
      <c r="G709" s="29"/>
    </row>
    <row r="710" spans="1:7" ht="15.75">
      <c r="A710" s="269"/>
      <c r="B710" s="269"/>
      <c r="C710" s="271"/>
      <c r="D710" s="30"/>
      <c r="E710" s="292"/>
      <c r="F710" s="269"/>
      <c r="G710" s="29"/>
    </row>
    <row r="711" spans="1:7" ht="15.75">
      <c r="A711" s="269"/>
      <c r="B711" s="269"/>
      <c r="C711" s="271"/>
      <c r="D711" s="30"/>
      <c r="E711" s="292"/>
      <c r="F711" s="269"/>
      <c r="G711" s="29"/>
    </row>
    <row r="712" spans="1:7" ht="15.75">
      <c r="A712" s="269"/>
      <c r="B712" s="269"/>
      <c r="C712" s="271"/>
      <c r="D712" s="30"/>
      <c r="E712" s="292"/>
      <c r="F712" s="269"/>
      <c r="G712" s="29"/>
    </row>
    <row r="713" spans="1:7" ht="15.75">
      <c r="A713" s="269"/>
      <c r="B713" s="269"/>
      <c r="C713" s="271"/>
      <c r="D713" s="30"/>
      <c r="E713" s="292"/>
      <c r="F713" s="269"/>
      <c r="G713" s="29"/>
    </row>
    <row r="714" spans="1:7" ht="15.75">
      <c r="A714" s="269"/>
      <c r="B714" s="269"/>
      <c r="C714" s="271"/>
      <c r="D714" s="30"/>
      <c r="E714" s="292"/>
      <c r="F714" s="269"/>
      <c r="G714" s="29"/>
    </row>
    <row r="715" spans="1:7" ht="15.75">
      <c r="A715" s="269"/>
      <c r="B715" s="269"/>
      <c r="C715" s="271"/>
      <c r="D715" s="30"/>
      <c r="E715" s="292"/>
      <c r="F715" s="269"/>
      <c r="G715" s="29"/>
    </row>
    <row r="716" spans="1:7" ht="15.75">
      <c r="A716" s="269"/>
      <c r="B716" s="269"/>
      <c r="C716" s="271"/>
      <c r="D716" s="30"/>
      <c r="E716" s="292"/>
      <c r="F716" s="269"/>
      <c r="G716" s="29"/>
    </row>
    <row r="717" spans="1:7" ht="15.75">
      <c r="A717" s="269"/>
      <c r="B717" s="269"/>
      <c r="C717" s="271"/>
      <c r="D717" s="30"/>
      <c r="E717" s="292"/>
      <c r="F717" s="269"/>
      <c r="G717" s="29"/>
    </row>
    <row r="718" spans="1:7" ht="15.75">
      <c r="A718" s="269"/>
      <c r="B718" s="269"/>
      <c r="C718" s="271"/>
      <c r="D718" s="30"/>
      <c r="E718" s="292"/>
      <c r="F718" s="269"/>
      <c r="G718" s="29"/>
    </row>
    <row r="719" spans="1:7" ht="15.75">
      <c r="A719" s="269"/>
      <c r="B719" s="269"/>
      <c r="C719" s="271"/>
      <c r="D719" s="30"/>
      <c r="E719" s="292"/>
      <c r="F719" s="269"/>
      <c r="G719" s="29"/>
    </row>
    <row r="720" spans="1:7" ht="15.75">
      <c r="A720" s="269"/>
      <c r="B720" s="269"/>
      <c r="C720" s="271"/>
      <c r="D720" s="30"/>
      <c r="E720" s="292"/>
      <c r="F720" s="269"/>
      <c r="G720" s="29"/>
    </row>
    <row r="721" spans="1:7" ht="15.75">
      <c r="A721" s="269"/>
      <c r="B721" s="269"/>
      <c r="C721" s="271"/>
      <c r="D721" s="30"/>
      <c r="E721" s="292"/>
      <c r="F721" s="269"/>
      <c r="G721" s="29"/>
    </row>
    <row r="722" spans="1:7" ht="15.75">
      <c r="A722" s="269"/>
      <c r="B722" s="269"/>
      <c r="C722" s="271"/>
      <c r="D722" s="30"/>
      <c r="E722" s="292"/>
      <c r="F722" s="269"/>
      <c r="G722" s="29"/>
    </row>
    <row r="723" spans="1:7" ht="15.75">
      <c r="A723" s="269"/>
      <c r="B723" s="269"/>
      <c r="C723" s="271"/>
      <c r="D723" s="30"/>
      <c r="E723" s="292"/>
      <c r="F723" s="269"/>
      <c r="G723" s="29"/>
    </row>
    <row r="724" spans="1:7" ht="15.75">
      <c r="A724" s="269"/>
      <c r="B724" s="269"/>
      <c r="C724" s="271"/>
      <c r="D724" s="30"/>
      <c r="E724" s="292"/>
      <c r="F724" s="269"/>
      <c r="G724" s="29"/>
    </row>
    <row r="725" spans="1:7" ht="15.75">
      <c r="A725" s="269"/>
      <c r="B725" s="269"/>
      <c r="C725" s="271"/>
      <c r="D725" s="30"/>
      <c r="E725" s="292"/>
      <c r="F725" s="269"/>
      <c r="G725" s="29"/>
    </row>
    <row r="726" spans="1:7" ht="15.75">
      <c r="A726" s="269"/>
      <c r="B726" s="269"/>
      <c r="C726" s="271"/>
      <c r="D726" s="30"/>
      <c r="E726" s="292"/>
      <c r="F726" s="269"/>
      <c r="G726" s="29"/>
    </row>
    <row r="727" spans="1:7" ht="15.75">
      <c r="A727" s="269"/>
      <c r="B727" s="269"/>
      <c r="C727" s="271"/>
      <c r="D727" s="30"/>
      <c r="E727" s="292"/>
      <c r="F727" s="269"/>
      <c r="G727" s="29"/>
    </row>
    <row r="728" spans="1:7" ht="15.75">
      <c r="A728" s="269"/>
      <c r="B728" s="269"/>
      <c r="C728" s="271"/>
      <c r="D728" s="30"/>
      <c r="E728" s="292"/>
      <c r="F728" s="269"/>
      <c r="G728" s="29"/>
    </row>
    <row r="729" spans="1:7" ht="15.75">
      <c r="A729" s="269"/>
      <c r="B729" s="269"/>
      <c r="C729" s="271"/>
      <c r="D729" s="30"/>
      <c r="E729" s="292"/>
      <c r="F729" s="269"/>
      <c r="G729" s="29"/>
    </row>
    <row r="730" spans="1:7" ht="15.75">
      <c r="A730" s="269"/>
      <c r="B730" s="269"/>
      <c r="C730" s="271"/>
      <c r="D730" s="30"/>
      <c r="E730" s="292"/>
      <c r="F730" s="269"/>
      <c r="G730" s="29"/>
    </row>
    <row r="731" spans="1:7" ht="15.75">
      <c r="A731" s="269"/>
      <c r="B731" s="269"/>
      <c r="C731" s="271"/>
      <c r="D731" s="30"/>
      <c r="E731" s="292"/>
      <c r="F731" s="269"/>
      <c r="G731" s="29"/>
    </row>
    <row r="732" spans="1:7" ht="15.75">
      <c r="A732" s="269"/>
      <c r="B732" s="269"/>
      <c r="C732" s="271"/>
      <c r="D732" s="30"/>
      <c r="E732" s="292"/>
      <c r="F732" s="269"/>
      <c r="G732" s="29"/>
    </row>
    <row r="733" spans="1:7" ht="15.75">
      <c r="A733" s="269"/>
      <c r="B733" s="269"/>
      <c r="C733" s="271"/>
      <c r="D733" s="30"/>
      <c r="E733" s="292"/>
      <c r="F733" s="269"/>
      <c r="G733" s="29"/>
    </row>
    <row r="734" spans="1:7" ht="15.75">
      <c r="A734" s="269"/>
      <c r="B734" s="269"/>
      <c r="C734" s="271"/>
      <c r="D734" s="30"/>
      <c r="E734" s="292"/>
      <c r="F734" s="269"/>
      <c r="G734" s="29"/>
    </row>
    <row r="735" spans="1:7" ht="15.75">
      <c r="A735" s="269"/>
      <c r="B735" s="269"/>
      <c r="C735" s="271"/>
      <c r="D735" s="30"/>
      <c r="E735" s="292"/>
      <c r="F735" s="269"/>
      <c r="G735" s="29"/>
    </row>
    <row r="736" spans="1:7" ht="15.75">
      <c r="A736" s="269"/>
      <c r="B736" s="269"/>
      <c r="C736" s="271"/>
      <c r="D736" s="30"/>
      <c r="E736" s="292"/>
      <c r="F736" s="269"/>
      <c r="G736" s="29"/>
    </row>
    <row r="737" spans="1:7" ht="15.75">
      <c r="A737" s="269"/>
      <c r="B737" s="269"/>
      <c r="C737" s="271"/>
      <c r="D737" s="30"/>
      <c r="E737" s="292"/>
      <c r="F737" s="269"/>
      <c r="G737" s="29"/>
    </row>
    <row r="738" spans="1:7" ht="15.75">
      <c r="A738" s="269"/>
      <c r="B738" s="269"/>
      <c r="C738" s="271"/>
      <c r="D738" s="30"/>
      <c r="E738" s="292"/>
      <c r="F738" s="269"/>
      <c r="G738" s="29"/>
    </row>
    <row r="739" spans="1:7" ht="15.75">
      <c r="A739" s="269"/>
      <c r="B739" s="269"/>
      <c r="C739" s="271"/>
      <c r="D739" s="30"/>
      <c r="E739" s="292"/>
      <c r="F739" s="269"/>
      <c r="G739" s="29"/>
    </row>
    <row r="740" spans="1:7" ht="15.75">
      <c r="A740" s="269"/>
      <c r="B740" s="269"/>
      <c r="C740" s="271"/>
      <c r="D740" s="30"/>
      <c r="E740" s="292"/>
      <c r="F740" s="269"/>
      <c r="G740" s="29"/>
    </row>
    <row r="741" spans="1:7" ht="15.75">
      <c r="A741" s="269"/>
      <c r="B741" s="269"/>
      <c r="C741" s="271"/>
      <c r="D741" s="30"/>
      <c r="E741" s="292"/>
      <c r="F741" s="269"/>
      <c r="G741" s="29"/>
    </row>
    <row r="742" spans="1:7" ht="15.75">
      <c r="A742" s="269"/>
      <c r="B742" s="269"/>
      <c r="C742" s="271"/>
      <c r="D742" s="30"/>
      <c r="E742" s="292"/>
      <c r="F742" s="269"/>
      <c r="G742" s="29"/>
    </row>
    <row r="743" spans="1:7" ht="15.75">
      <c r="A743" s="269"/>
      <c r="B743" s="269"/>
      <c r="C743" s="271"/>
      <c r="D743" s="30"/>
      <c r="E743" s="292"/>
      <c r="F743" s="269"/>
      <c r="G743" s="29"/>
    </row>
    <row r="744" spans="1:7" ht="15.75">
      <c r="A744" s="269"/>
      <c r="B744" s="269"/>
      <c r="C744" s="271"/>
      <c r="D744" s="30"/>
      <c r="E744" s="292"/>
      <c r="F744" s="269"/>
      <c r="G744" s="29"/>
    </row>
    <row r="745" spans="1:7" ht="15.75">
      <c r="A745" s="269"/>
      <c r="B745" s="269"/>
      <c r="C745" s="271"/>
      <c r="D745" s="30"/>
      <c r="E745" s="292"/>
      <c r="F745" s="269"/>
      <c r="G745" s="29"/>
    </row>
    <row r="746" spans="1:7" ht="15.75">
      <c r="A746" s="269"/>
      <c r="B746" s="269"/>
      <c r="C746" s="271"/>
      <c r="D746" s="30"/>
      <c r="E746" s="292"/>
      <c r="F746" s="269"/>
      <c r="G746" s="29"/>
    </row>
    <row r="747" spans="1:7" ht="15.75">
      <c r="A747" s="269"/>
      <c r="B747" s="269"/>
      <c r="C747" s="271"/>
      <c r="D747" s="30"/>
      <c r="E747" s="292"/>
      <c r="F747" s="269"/>
      <c r="G747" s="29"/>
    </row>
    <row r="748" spans="1:7" ht="15.75">
      <c r="A748" s="269"/>
      <c r="B748" s="269"/>
      <c r="C748" s="271"/>
      <c r="D748" s="30"/>
      <c r="E748" s="292"/>
      <c r="F748" s="269"/>
      <c r="G748" s="29"/>
    </row>
    <row r="749" spans="1:7" ht="15.75">
      <c r="A749" s="269"/>
      <c r="B749" s="269"/>
      <c r="C749" s="271"/>
      <c r="D749" s="30"/>
      <c r="E749" s="292"/>
      <c r="F749" s="269"/>
      <c r="G749" s="29"/>
    </row>
    <row r="750" spans="1:7" ht="15.75">
      <c r="A750" s="269"/>
      <c r="B750" s="269"/>
      <c r="C750" s="271"/>
      <c r="D750" s="30"/>
      <c r="E750" s="292"/>
      <c r="F750" s="269"/>
      <c r="G750" s="29"/>
    </row>
    <row r="751" spans="1:7" ht="15.75">
      <c r="A751" s="269"/>
      <c r="B751" s="269"/>
      <c r="C751" s="271"/>
      <c r="D751" s="30"/>
      <c r="E751" s="292"/>
      <c r="F751" s="269"/>
      <c r="G751" s="29"/>
    </row>
    <row r="752" spans="1:7" ht="15.75">
      <c r="A752" s="269"/>
      <c r="B752" s="269"/>
      <c r="C752" s="271"/>
      <c r="D752" s="30"/>
      <c r="E752" s="292"/>
      <c r="F752" s="269"/>
      <c r="G752" s="29"/>
    </row>
    <row r="753" spans="1:7" ht="15.75">
      <c r="A753" s="269"/>
      <c r="B753" s="269"/>
      <c r="C753" s="271"/>
      <c r="D753" s="30"/>
      <c r="E753" s="292"/>
      <c r="F753" s="269"/>
      <c r="G753" s="29"/>
    </row>
    <row r="754" spans="1:7" ht="15.75">
      <c r="A754" s="269"/>
      <c r="B754" s="269"/>
      <c r="C754" s="271"/>
      <c r="D754" s="30"/>
      <c r="E754" s="292"/>
      <c r="F754" s="269"/>
      <c r="G754" s="29"/>
    </row>
    <row r="755" spans="1:7" ht="15.75">
      <c r="A755" s="269"/>
      <c r="B755" s="269"/>
      <c r="C755" s="271"/>
      <c r="D755" s="30"/>
      <c r="E755" s="292"/>
      <c r="F755" s="269"/>
      <c r="G755" s="29"/>
    </row>
    <row r="756" spans="1:7" ht="15.75">
      <c r="A756" s="269"/>
      <c r="B756" s="269"/>
      <c r="C756" s="271"/>
      <c r="D756" s="30"/>
      <c r="E756" s="292"/>
      <c r="F756" s="269"/>
      <c r="G756" s="29"/>
    </row>
    <row r="757" spans="1:7" ht="15.75">
      <c r="A757" s="269"/>
      <c r="B757" s="269"/>
      <c r="C757" s="271"/>
      <c r="D757" s="30"/>
      <c r="E757" s="292"/>
      <c r="F757" s="269"/>
      <c r="G757" s="29"/>
    </row>
    <row r="758" spans="1:7" ht="15.75">
      <c r="A758" s="269"/>
      <c r="B758" s="269"/>
      <c r="C758" s="271"/>
      <c r="D758" s="30"/>
      <c r="E758" s="292"/>
      <c r="F758" s="269"/>
      <c r="G758" s="29"/>
    </row>
    <row r="759" spans="1:7" ht="15.75">
      <c r="A759" s="269"/>
      <c r="B759" s="269"/>
      <c r="C759" s="271"/>
      <c r="D759" s="30"/>
      <c r="E759" s="292"/>
      <c r="F759" s="269"/>
      <c r="G759" s="29"/>
    </row>
    <row r="760" spans="1:7" ht="15.75">
      <c r="A760" s="269"/>
      <c r="B760" s="269"/>
      <c r="C760" s="271"/>
      <c r="D760" s="30"/>
      <c r="E760" s="292"/>
      <c r="F760" s="269"/>
      <c r="G760" s="29"/>
    </row>
    <row r="761" spans="1:7" ht="15.75">
      <c r="A761" s="269"/>
      <c r="B761" s="269"/>
      <c r="C761" s="271"/>
      <c r="D761" s="30"/>
      <c r="E761" s="292"/>
      <c r="F761" s="269"/>
      <c r="G761" s="29"/>
    </row>
    <row r="762" spans="1:7" ht="15.75">
      <c r="A762" s="269"/>
      <c r="B762" s="269"/>
      <c r="C762" s="271"/>
      <c r="D762" s="30"/>
      <c r="E762" s="292"/>
      <c r="F762" s="269"/>
      <c r="G762" s="29"/>
    </row>
    <row r="763" spans="1:7" ht="15.75">
      <c r="A763" s="269"/>
      <c r="B763" s="269"/>
      <c r="C763" s="271"/>
      <c r="D763" s="30"/>
      <c r="E763" s="292"/>
      <c r="F763" s="269"/>
      <c r="G763" s="29"/>
    </row>
    <row r="764" spans="1:7" ht="15.75">
      <c r="A764" s="269"/>
      <c r="B764" s="269"/>
      <c r="C764" s="271"/>
      <c r="D764" s="30"/>
      <c r="E764" s="292"/>
      <c r="F764" s="269"/>
      <c r="G764" s="29"/>
    </row>
    <row r="765" spans="1:7" ht="15.75">
      <c r="A765" s="269"/>
      <c r="B765" s="269"/>
      <c r="C765" s="271"/>
      <c r="D765" s="30"/>
      <c r="E765" s="292"/>
      <c r="F765" s="269"/>
      <c r="G765" s="29"/>
    </row>
    <row r="766" spans="1:7" ht="15.75">
      <c r="A766" s="269"/>
      <c r="B766" s="269"/>
      <c r="C766" s="271"/>
      <c r="D766" s="30"/>
      <c r="E766" s="292"/>
      <c r="F766" s="269"/>
      <c r="G766" s="29"/>
    </row>
    <row r="767" spans="1:7" ht="15.75">
      <c r="A767" s="269"/>
      <c r="B767" s="269"/>
      <c r="C767" s="271"/>
      <c r="D767" s="30"/>
      <c r="E767" s="292"/>
      <c r="F767" s="269"/>
      <c r="G767" s="29"/>
    </row>
    <row r="768" spans="1:7" ht="15.75">
      <c r="A768" s="269"/>
      <c r="B768" s="269"/>
      <c r="C768" s="271"/>
      <c r="D768" s="30"/>
      <c r="E768" s="292"/>
      <c r="F768" s="269"/>
      <c r="G768" s="29"/>
    </row>
    <row r="769" spans="1:7" ht="15.75">
      <c r="A769" s="269"/>
      <c r="B769" s="269"/>
      <c r="C769" s="271"/>
      <c r="D769" s="30"/>
      <c r="E769" s="292"/>
      <c r="F769" s="269"/>
      <c r="G769" s="29"/>
    </row>
    <row r="770" spans="1:7" ht="15.75">
      <c r="A770" s="269"/>
      <c r="B770" s="269"/>
      <c r="C770" s="271"/>
      <c r="D770" s="30"/>
      <c r="E770" s="292"/>
      <c r="F770" s="269"/>
      <c r="G770" s="29"/>
    </row>
    <row r="771" spans="1:7" ht="15.75">
      <c r="A771" s="269"/>
      <c r="B771" s="269"/>
      <c r="C771" s="271"/>
      <c r="D771" s="30"/>
      <c r="E771" s="292"/>
      <c r="F771" s="269"/>
      <c r="G771" s="29"/>
    </row>
    <row r="772" spans="1:7" ht="15.75">
      <c r="A772" s="269"/>
      <c r="B772" s="269"/>
      <c r="C772" s="271"/>
      <c r="D772" s="30"/>
      <c r="E772" s="292"/>
      <c r="F772" s="269"/>
      <c r="G772" s="29"/>
    </row>
    <row r="773" spans="1:7" ht="15.75">
      <c r="A773" s="269"/>
      <c r="B773" s="269"/>
      <c r="C773" s="271"/>
      <c r="D773" s="30"/>
      <c r="E773" s="292"/>
      <c r="F773" s="269"/>
      <c r="G773" s="29"/>
    </row>
    <row r="774" spans="1:7" ht="15.75">
      <c r="A774" s="269"/>
      <c r="B774" s="269"/>
      <c r="C774" s="271"/>
      <c r="D774" s="30"/>
      <c r="E774" s="292"/>
      <c r="F774" s="269"/>
      <c r="G774" s="29"/>
    </row>
    <row r="775" spans="1:7" ht="15.75">
      <c r="A775" s="269"/>
      <c r="B775" s="269"/>
      <c r="C775" s="271"/>
      <c r="D775" s="30"/>
      <c r="E775" s="292"/>
      <c r="F775" s="269"/>
      <c r="G775" s="29"/>
    </row>
    <row r="776" spans="1:7" ht="15.75">
      <c r="A776" s="269"/>
      <c r="B776" s="269"/>
      <c r="C776" s="271"/>
      <c r="D776" s="30"/>
      <c r="E776" s="292"/>
      <c r="F776" s="269"/>
      <c r="G776" s="29"/>
    </row>
    <row r="777" spans="1:7" ht="15.75">
      <c r="A777" s="269"/>
      <c r="B777" s="269"/>
      <c r="C777" s="271"/>
      <c r="D777" s="30"/>
      <c r="E777" s="292"/>
      <c r="F777" s="269"/>
      <c r="G777" s="29"/>
    </row>
    <row r="778" spans="1:7" ht="15.75">
      <c r="A778" s="269"/>
      <c r="B778" s="269"/>
      <c r="C778" s="271"/>
      <c r="D778" s="30"/>
      <c r="E778" s="292"/>
      <c r="F778" s="269"/>
      <c r="G778" s="29"/>
    </row>
    <row r="779" spans="1:7" ht="15.75">
      <c r="A779" s="269"/>
      <c r="B779" s="269"/>
      <c r="C779" s="271"/>
      <c r="D779" s="30"/>
      <c r="E779" s="292"/>
      <c r="F779" s="269"/>
      <c r="G779" s="29"/>
    </row>
    <row r="780" spans="1:7" ht="15.75">
      <c r="A780" s="269"/>
      <c r="B780" s="269"/>
      <c r="C780" s="271"/>
      <c r="D780" s="30"/>
      <c r="E780" s="292"/>
      <c r="F780" s="269"/>
      <c r="G780" s="29"/>
    </row>
    <row r="781" spans="1:7" ht="15.75">
      <c r="A781" s="269"/>
      <c r="B781" s="269"/>
      <c r="C781" s="271"/>
      <c r="D781" s="30"/>
      <c r="E781" s="292"/>
      <c r="F781" s="269"/>
      <c r="G781" s="29"/>
    </row>
    <row r="782" spans="1:7" ht="15.75">
      <c r="A782" s="269"/>
      <c r="B782" s="269"/>
      <c r="C782" s="271"/>
      <c r="D782" s="30"/>
      <c r="E782" s="292"/>
      <c r="F782" s="269"/>
      <c r="G782" s="29"/>
    </row>
    <row r="783" spans="1:7" ht="15.75">
      <c r="A783" s="269"/>
      <c r="B783" s="269"/>
      <c r="C783" s="271"/>
      <c r="D783" s="30"/>
      <c r="E783" s="292"/>
      <c r="F783" s="269"/>
      <c r="G783" s="29"/>
    </row>
    <row r="784" spans="1:7" ht="15.75">
      <c r="A784" s="269"/>
      <c r="B784" s="269"/>
      <c r="C784" s="271"/>
      <c r="D784" s="30"/>
      <c r="E784" s="292"/>
      <c r="F784" s="269"/>
      <c r="G784" s="29"/>
    </row>
    <row r="785" spans="1:7" ht="15.75">
      <c r="A785" s="269"/>
      <c r="B785" s="269"/>
      <c r="C785" s="271"/>
      <c r="D785" s="30"/>
      <c r="E785" s="292"/>
      <c r="F785" s="269"/>
      <c r="G785" s="29"/>
    </row>
    <row r="786" spans="1:7" ht="15.75">
      <c r="A786" s="269"/>
      <c r="B786" s="269"/>
      <c r="C786" s="271"/>
      <c r="D786" s="30"/>
      <c r="E786" s="292"/>
      <c r="F786" s="269"/>
      <c r="G786" s="29"/>
    </row>
    <row r="787" spans="1:7" ht="15.75">
      <c r="A787" s="269"/>
      <c r="B787" s="269"/>
      <c r="C787" s="271"/>
      <c r="D787" s="30"/>
      <c r="E787" s="292"/>
      <c r="F787" s="269"/>
      <c r="G787" s="29"/>
    </row>
    <row r="788" spans="1:7" ht="15.75">
      <c r="A788" s="269"/>
      <c r="B788" s="269"/>
      <c r="C788" s="271"/>
      <c r="D788" s="30"/>
      <c r="E788" s="292"/>
      <c r="F788" s="269"/>
      <c r="G788" s="29"/>
    </row>
    <row r="789" spans="1:7" ht="15.75">
      <c r="A789" s="269"/>
      <c r="B789" s="269"/>
      <c r="C789" s="271"/>
      <c r="D789" s="30"/>
      <c r="E789" s="292"/>
      <c r="F789" s="269"/>
      <c r="G789" s="29"/>
    </row>
    <row r="790" spans="1:7" ht="15.75">
      <c r="A790" s="269"/>
      <c r="B790" s="269"/>
      <c r="C790" s="271"/>
      <c r="D790" s="30"/>
      <c r="E790" s="292"/>
      <c r="F790" s="269"/>
      <c r="G790" s="29"/>
    </row>
    <row r="791" spans="1:7" ht="15.75">
      <c r="A791" s="269"/>
      <c r="B791" s="269"/>
      <c r="C791" s="271"/>
      <c r="D791" s="30"/>
      <c r="E791" s="292"/>
      <c r="F791" s="269"/>
      <c r="G791" s="29"/>
    </row>
    <row r="792" spans="1:7" ht="15.75">
      <c r="A792" s="269"/>
      <c r="B792" s="269"/>
      <c r="C792" s="271"/>
      <c r="D792" s="30"/>
      <c r="E792" s="292"/>
      <c r="F792" s="269"/>
      <c r="G792" s="29"/>
    </row>
    <row r="793" spans="1:7" ht="15.75">
      <c r="A793" s="269"/>
      <c r="B793" s="269"/>
      <c r="C793" s="271"/>
      <c r="D793" s="30"/>
      <c r="E793" s="292"/>
      <c r="F793" s="269"/>
      <c r="G793" s="29"/>
    </row>
    <row r="794" spans="1:7" ht="15.75">
      <c r="A794" s="269"/>
      <c r="B794" s="269"/>
      <c r="C794" s="271"/>
      <c r="D794" s="30"/>
      <c r="E794" s="292"/>
      <c r="F794" s="269"/>
      <c r="G794" s="29"/>
    </row>
    <row r="795" spans="1:7" ht="15.75">
      <c r="A795" s="269"/>
      <c r="B795" s="269"/>
      <c r="C795" s="271"/>
      <c r="D795" s="30"/>
      <c r="E795" s="292"/>
      <c r="F795" s="269"/>
      <c r="G795" s="29"/>
    </row>
    <row r="796" spans="1:7" ht="15.75">
      <c r="A796" s="269"/>
      <c r="B796" s="269"/>
      <c r="C796" s="271"/>
      <c r="D796" s="30"/>
      <c r="E796" s="292"/>
      <c r="F796" s="269"/>
      <c r="G796" s="29"/>
    </row>
    <row r="797" spans="1:7" ht="15.75">
      <c r="A797" s="269"/>
      <c r="B797" s="269"/>
      <c r="C797" s="271"/>
      <c r="D797" s="30"/>
      <c r="E797" s="292"/>
      <c r="F797" s="269"/>
      <c r="G797" s="29"/>
    </row>
    <row r="798" spans="1:7" ht="15.75">
      <c r="A798" s="269"/>
      <c r="B798" s="269"/>
      <c r="C798" s="271"/>
      <c r="D798" s="30"/>
      <c r="E798" s="292"/>
      <c r="F798" s="269"/>
      <c r="G798" s="29"/>
    </row>
    <row r="799" spans="1:7" ht="15.75">
      <c r="A799" s="269"/>
      <c r="B799" s="269"/>
      <c r="C799" s="271"/>
      <c r="D799" s="30"/>
      <c r="E799" s="292"/>
      <c r="F799" s="269"/>
      <c r="G799" s="29"/>
    </row>
    <row r="800" spans="1:7" ht="15.75">
      <c r="A800" s="269"/>
      <c r="B800" s="269"/>
      <c r="C800" s="271"/>
      <c r="D800" s="30"/>
      <c r="E800" s="292"/>
      <c r="F800" s="269"/>
      <c r="G800" s="29"/>
    </row>
    <row r="801" spans="1:7" ht="15.75">
      <c r="A801" s="269"/>
      <c r="B801" s="269"/>
      <c r="C801" s="271"/>
      <c r="D801" s="30"/>
      <c r="E801" s="292"/>
      <c r="F801" s="269"/>
      <c r="G801" s="29"/>
    </row>
    <row r="802" spans="1:7" ht="15.75">
      <c r="A802" s="269"/>
      <c r="B802" s="269"/>
      <c r="C802" s="271"/>
      <c r="D802" s="30"/>
      <c r="E802" s="292"/>
      <c r="F802" s="269"/>
      <c r="G802" s="29"/>
    </row>
    <row r="803" spans="1:7" ht="15.75">
      <c r="A803" s="269"/>
      <c r="B803" s="269"/>
      <c r="C803" s="271"/>
      <c r="D803" s="30"/>
      <c r="E803" s="292"/>
      <c r="F803" s="269"/>
      <c r="G803" s="29"/>
    </row>
    <row r="804" spans="1:7" ht="15.75">
      <c r="A804" s="269"/>
      <c r="B804" s="269"/>
      <c r="C804" s="271"/>
      <c r="D804" s="30"/>
      <c r="E804" s="292"/>
      <c r="F804" s="269"/>
      <c r="G804" s="29"/>
    </row>
    <row r="805" spans="1:7" ht="15.75">
      <c r="A805" s="269"/>
      <c r="B805" s="269"/>
      <c r="C805" s="271"/>
      <c r="D805" s="30"/>
      <c r="E805" s="292"/>
      <c r="F805" s="269"/>
      <c r="G805" s="29"/>
    </row>
    <row r="806" spans="1:7" ht="15.75">
      <c r="A806" s="269"/>
      <c r="B806" s="269"/>
      <c r="C806" s="271"/>
      <c r="D806" s="30"/>
      <c r="E806" s="292"/>
      <c r="F806" s="269"/>
      <c r="G806" s="29"/>
    </row>
    <row r="807" spans="1:7" ht="15.75">
      <c r="A807" s="269"/>
      <c r="B807" s="269"/>
      <c r="C807" s="271"/>
      <c r="D807" s="30"/>
      <c r="E807" s="292"/>
      <c r="F807" s="269"/>
      <c r="G807" s="29"/>
    </row>
    <row r="808" spans="1:7" ht="15.75">
      <c r="A808" s="269"/>
      <c r="B808" s="269"/>
      <c r="C808" s="271"/>
      <c r="D808" s="30"/>
      <c r="E808" s="292"/>
      <c r="F808" s="269"/>
      <c r="G808" s="29"/>
    </row>
    <row r="809" spans="1:7" ht="15.75">
      <c r="A809" s="269"/>
      <c r="B809" s="269"/>
      <c r="C809" s="271"/>
      <c r="D809" s="30"/>
      <c r="E809" s="292"/>
      <c r="F809" s="269"/>
      <c r="G809" s="29"/>
    </row>
    <row r="810" spans="1:7" ht="15.75">
      <c r="A810" s="269"/>
      <c r="B810" s="269"/>
      <c r="C810" s="271"/>
      <c r="D810" s="30"/>
      <c r="E810" s="292"/>
      <c r="F810" s="269"/>
      <c r="G810" s="29"/>
    </row>
    <row r="811" spans="1:7" ht="15.75">
      <c r="A811" s="269"/>
      <c r="B811" s="269"/>
      <c r="C811" s="271"/>
      <c r="D811" s="30"/>
      <c r="E811" s="292"/>
      <c r="F811" s="269"/>
      <c r="G811" s="29"/>
    </row>
    <row r="812" spans="1:7" ht="15.75">
      <c r="A812" s="269"/>
      <c r="B812" s="269"/>
      <c r="C812" s="271"/>
      <c r="D812" s="30"/>
      <c r="E812" s="292"/>
      <c r="F812" s="269"/>
      <c r="G812" s="29"/>
    </row>
    <row r="813" spans="1:7" ht="15.75">
      <c r="A813" s="269"/>
      <c r="B813" s="269"/>
      <c r="C813" s="271"/>
      <c r="D813" s="30"/>
      <c r="E813" s="292"/>
      <c r="F813" s="269"/>
      <c r="G813" s="29"/>
    </row>
    <row r="814" spans="1:7" ht="15.75">
      <c r="A814" s="269"/>
      <c r="B814" s="269"/>
      <c r="C814" s="271"/>
      <c r="D814" s="30"/>
      <c r="E814" s="292"/>
      <c r="F814" s="269"/>
      <c r="G814" s="29"/>
    </row>
    <row r="815" spans="1:7" ht="15.75">
      <c r="A815" s="269"/>
      <c r="B815" s="269"/>
      <c r="C815" s="271"/>
      <c r="D815" s="30"/>
      <c r="E815" s="292"/>
      <c r="F815" s="269"/>
      <c r="G815" s="29"/>
    </row>
    <row r="816" spans="1:7" ht="15.75">
      <c r="A816" s="269"/>
      <c r="B816" s="269"/>
      <c r="C816" s="271"/>
      <c r="D816" s="30"/>
      <c r="E816" s="292"/>
      <c r="F816" s="269"/>
      <c r="G816" s="29"/>
    </row>
    <row r="817" spans="1:7" ht="15.75">
      <c r="A817" s="269"/>
      <c r="B817" s="269"/>
      <c r="C817" s="271"/>
      <c r="D817" s="30"/>
      <c r="E817" s="292"/>
      <c r="F817" s="269"/>
      <c r="G817" s="29"/>
    </row>
    <row r="818" spans="1:7" ht="15.75">
      <c r="A818" s="269"/>
      <c r="B818" s="269"/>
      <c r="C818" s="271"/>
      <c r="D818" s="30"/>
      <c r="E818" s="292"/>
      <c r="F818" s="269"/>
      <c r="G818" s="29"/>
    </row>
    <row r="819" spans="1:7" ht="15.75">
      <c r="A819" s="269"/>
      <c r="B819" s="269"/>
      <c r="C819" s="271"/>
      <c r="D819" s="30"/>
      <c r="E819" s="292"/>
      <c r="F819" s="269"/>
      <c r="G819" s="29"/>
    </row>
    <row r="820" spans="1:7" ht="15.75">
      <c r="A820" s="269"/>
      <c r="B820" s="269"/>
      <c r="C820" s="271"/>
      <c r="D820" s="30"/>
      <c r="E820" s="292"/>
      <c r="F820" s="269"/>
      <c r="G820" s="29"/>
    </row>
    <row r="821" spans="1:7" ht="15.75">
      <c r="A821" s="269"/>
      <c r="B821" s="269"/>
      <c r="C821" s="271"/>
      <c r="D821" s="30"/>
      <c r="E821" s="292"/>
      <c r="F821" s="269"/>
      <c r="G821" s="29"/>
    </row>
    <row r="822" spans="1:7" ht="15.75">
      <c r="A822" s="269"/>
      <c r="B822" s="269"/>
      <c r="C822" s="271"/>
      <c r="D822" s="30"/>
      <c r="E822" s="292"/>
      <c r="F822" s="269"/>
      <c r="G822" s="29"/>
    </row>
    <row r="823" spans="1:7" ht="15.75">
      <c r="A823" s="269"/>
      <c r="B823" s="269"/>
      <c r="C823" s="271"/>
      <c r="D823" s="30"/>
      <c r="E823" s="292"/>
      <c r="F823" s="269"/>
      <c r="G823" s="29"/>
    </row>
    <row r="824" spans="1:7" ht="15.75">
      <c r="A824" s="269"/>
      <c r="B824" s="269"/>
      <c r="C824" s="271"/>
      <c r="D824" s="30"/>
      <c r="E824" s="292"/>
      <c r="F824" s="269"/>
      <c r="G824" s="29"/>
    </row>
    <row r="825" spans="1:7" ht="15.75">
      <c r="A825" s="269"/>
      <c r="B825" s="269"/>
      <c r="C825" s="271"/>
      <c r="D825" s="30"/>
      <c r="E825" s="292"/>
      <c r="F825" s="269"/>
      <c r="G825" s="29"/>
    </row>
    <row r="826" spans="1:7" ht="15.75">
      <c r="A826" s="269"/>
      <c r="B826" s="269"/>
      <c r="C826" s="271"/>
      <c r="D826" s="30"/>
      <c r="E826" s="292"/>
      <c r="F826" s="269"/>
      <c r="G826" s="29"/>
    </row>
    <row r="827" spans="1:7" ht="15.75">
      <c r="A827" s="269"/>
      <c r="B827" s="269"/>
      <c r="C827" s="271"/>
      <c r="D827" s="30"/>
      <c r="E827" s="292"/>
      <c r="F827" s="269"/>
      <c r="G827" s="29"/>
    </row>
    <row r="828" spans="1:7" ht="15.75">
      <c r="A828" s="269"/>
      <c r="B828" s="269"/>
      <c r="C828" s="271"/>
      <c r="D828" s="30"/>
      <c r="E828" s="292"/>
      <c r="F828" s="269"/>
      <c r="G828" s="29"/>
    </row>
    <row r="829" spans="1:7" ht="15.75">
      <c r="A829" s="269"/>
      <c r="B829" s="269"/>
      <c r="C829" s="271"/>
      <c r="D829" s="30"/>
      <c r="E829" s="292"/>
      <c r="F829" s="269"/>
      <c r="G829" s="29"/>
    </row>
    <row r="830" spans="1:7" ht="15.75">
      <c r="A830" s="269"/>
      <c r="B830" s="269"/>
      <c r="C830" s="271"/>
      <c r="D830" s="30"/>
      <c r="E830" s="292"/>
      <c r="F830" s="269"/>
      <c r="G830" s="29"/>
    </row>
    <row r="831" spans="1:7" ht="15.75">
      <c r="A831" s="269"/>
      <c r="B831" s="269"/>
      <c r="C831" s="271"/>
      <c r="D831" s="30"/>
      <c r="E831" s="292"/>
      <c r="F831" s="269"/>
      <c r="G831" s="29"/>
    </row>
    <row r="832" spans="1:7" ht="15.75">
      <c r="A832" s="269"/>
      <c r="B832" s="269"/>
      <c r="C832" s="271"/>
      <c r="D832" s="30"/>
      <c r="E832" s="292"/>
      <c r="F832" s="269"/>
      <c r="G832" s="29"/>
    </row>
    <row r="833" spans="1:7" ht="15.75">
      <c r="A833" s="269"/>
      <c r="B833" s="269"/>
      <c r="C833" s="271"/>
      <c r="D833" s="30"/>
      <c r="E833" s="292"/>
      <c r="F833" s="269"/>
      <c r="G833" s="29"/>
    </row>
    <row r="834" spans="1:7" ht="15.75">
      <c r="A834" s="269"/>
      <c r="B834" s="269"/>
      <c r="C834" s="271"/>
      <c r="D834" s="30"/>
      <c r="E834" s="292"/>
      <c r="F834" s="269"/>
      <c r="G834" s="29"/>
    </row>
    <row r="835" spans="1:7" ht="15.75">
      <c r="A835" s="269"/>
      <c r="B835" s="269"/>
      <c r="C835" s="271"/>
      <c r="D835" s="30"/>
      <c r="E835" s="292"/>
      <c r="F835" s="269"/>
      <c r="G835" s="29"/>
    </row>
    <row r="836" spans="1:7" ht="15.75">
      <c r="A836" s="269"/>
      <c r="B836" s="269"/>
      <c r="C836" s="271"/>
      <c r="D836" s="30"/>
      <c r="E836" s="292"/>
      <c r="F836" s="269"/>
      <c r="G836" s="29"/>
    </row>
    <row r="837" spans="1:7" ht="15.75">
      <c r="A837" s="269"/>
      <c r="B837" s="269"/>
      <c r="C837" s="271"/>
      <c r="D837" s="30"/>
      <c r="E837" s="292"/>
      <c r="F837" s="269"/>
      <c r="G837" s="29"/>
    </row>
    <row r="838" spans="1:7" ht="15.75">
      <c r="A838" s="269"/>
      <c r="B838" s="269"/>
      <c r="C838" s="271"/>
      <c r="D838" s="30"/>
      <c r="E838" s="292"/>
      <c r="F838" s="269"/>
      <c r="G838" s="29"/>
    </row>
    <row r="839" spans="1:7" ht="15.75">
      <c r="A839" s="269"/>
      <c r="B839" s="269"/>
      <c r="C839" s="271"/>
      <c r="D839" s="30"/>
      <c r="E839" s="292"/>
      <c r="F839" s="269"/>
      <c r="G839" s="29"/>
    </row>
    <row r="840" spans="1:7" ht="15.75">
      <c r="A840" s="269"/>
      <c r="B840" s="269"/>
      <c r="C840" s="271"/>
      <c r="D840" s="30"/>
      <c r="E840" s="292"/>
      <c r="F840" s="269"/>
      <c r="G840" s="29"/>
    </row>
    <row r="841" spans="1:7" ht="15.75">
      <c r="A841" s="269"/>
      <c r="B841" s="269"/>
      <c r="C841" s="271"/>
      <c r="D841" s="30"/>
      <c r="E841" s="292"/>
      <c r="F841" s="269"/>
      <c r="G841" s="29"/>
    </row>
    <row r="842" spans="1:7" ht="15.75">
      <c r="A842" s="269"/>
      <c r="B842" s="269"/>
      <c r="C842" s="271"/>
      <c r="D842" s="30"/>
      <c r="E842" s="292"/>
      <c r="F842" s="269"/>
      <c r="G842" s="29"/>
    </row>
    <row r="843" spans="1:7" ht="15.75">
      <c r="A843" s="269"/>
      <c r="B843" s="269"/>
      <c r="C843" s="271"/>
      <c r="D843" s="30"/>
      <c r="E843" s="292"/>
      <c r="F843" s="269"/>
      <c r="G843" s="29"/>
    </row>
    <row r="844" spans="1:7" ht="15.75">
      <c r="A844" s="269"/>
      <c r="B844" s="269"/>
      <c r="C844" s="271"/>
      <c r="D844" s="30"/>
      <c r="E844" s="292"/>
      <c r="F844" s="269"/>
      <c r="G844" s="29"/>
    </row>
    <row r="845" spans="1:7" ht="15.75">
      <c r="A845" s="269"/>
      <c r="B845" s="269"/>
      <c r="C845" s="271"/>
      <c r="D845" s="30"/>
      <c r="E845" s="292"/>
      <c r="F845" s="269"/>
      <c r="G845" s="29"/>
    </row>
    <row r="846" spans="1:7" ht="15.75">
      <c r="A846" s="269"/>
      <c r="B846" s="269"/>
      <c r="C846" s="271"/>
      <c r="D846" s="30"/>
      <c r="E846" s="292"/>
      <c r="F846" s="269"/>
      <c r="G846" s="29"/>
    </row>
    <row r="847" spans="1:7" ht="15.75">
      <c r="A847" s="269"/>
      <c r="B847" s="269"/>
      <c r="C847" s="271"/>
      <c r="D847" s="30"/>
      <c r="E847" s="292"/>
      <c r="F847" s="269"/>
      <c r="G847" s="29"/>
    </row>
    <row r="848" spans="1:7" ht="15.75">
      <c r="A848" s="269"/>
      <c r="B848" s="269"/>
      <c r="C848" s="271"/>
      <c r="D848" s="30"/>
      <c r="E848" s="292"/>
      <c r="F848" s="269"/>
      <c r="G848" s="29"/>
    </row>
    <row r="849" spans="1:7" ht="15.75">
      <c r="A849" s="269"/>
      <c r="B849" s="269"/>
      <c r="C849" s="271"/>
      <c r="D849" s="30"/>
      <c r="E849" s="292"/>
      <c r="F849" s="269"/>
      <c r="G849" s="29"/>
    </row>
    <row r="850" spans="1:7" ht="15.75">
      <c r="A850" s="269"/>
      <c r="B850" s="269"/>
      <c r="C850" s="271"/>
      <c r="D850" s="30"/>
      <c r="E850" s="292"/>
      <c r="F850" s="269"/>
      <c r="G850" s="29"/>
    </row>
    <row r="851" spans="1:7" ht="15.75">
      <c r="A851" s="269"/>
      <c r="B851" s="269"/>
      <c r="C851" s="271"/>
      <c r="D851" s="30"/>
      <c r="E851" s="292"/>
      <c r="F851" s="269"/>
      <c r="G851" s="29"/>
    </row>
    <row r="852" spans="1:7" ht="15.75">
      <c r="A852" s="269"/>
      <c r="B852" s="269"/>
      <c r="C852" s="271"/>
      <c r="D852" s="30"/>
      <c r="E852" s="292"/>
      <c r="F852" s="269"/>
      <c r="G852" s="29"/>
    </row>
    <row r="853" spans="1:7" ht="15.75">
      <c r="A853" s="269"/>
      <c r="B853" s="269"/>
      <c r="C853" s="271"/>
      <c r="D853" s="30"/>
      <c r="E853" s="292"/>
      <c r="F853" s="269"/>
      <c r="G853" s="29"/>
    </row>
    <row r="854" spans="1:7" ht="15.75">
      <c r="A854" s="269"/>
      <c r="B854" s="269"/>
      <c r="C854" s="271"/>
      <c r="D854" s="30"/>
      <c r="E854" s="292"/>
      <c r="F854" s="269"/>
      <c r="G854" s="29"/>
    </row>
    <row r="855" spans="1:7" ht="15.75">
      <c r="A855" s="269"/>
      <c r="B855" s="269"/>
      <c r="C855" s="271"/>
      <c r="D855" s="30"/>
      <c r="E855" s="292"/>
      <c r="F855" s="269"/>
      <c r="G855" s="29"/>
    </row>
    <row r="856" spans="1:7" ht="15.75">
      <c r="A856" s="269"/>
      <c r="B856" s="269"/>
      <c r="C856" s="271"/>
      <c r="D856" s="30"/>
      <c r="E856" s="292"/>
      <c r="F856" s="269"/>
      <c r="G856" s="29"/>
    </row>
    <row r="857" spans="1:7" ht="15.75">
      <c r="A857" s="269"/>
      <c r="B857" s="269"/>
      <c r="C857" s="271"/>
      <c r="D857" s="30"/>
      <c r="E857" s="292"/>
      <c r="F857" s="269"/>
      <c r="G857" s="29"/>
    </row>
    <row r="858" spans="1:7" ht="15.75">
      <c r="A858" s="269"/>
      <c r="B858" s="269"/>
      <c r="C858" s="271"/>
      <c r="D858" s="30"/>
      <c r="E858" s="292"/>
      <c r="F858" s="269"/>
      <c r="G858" s="29"/>
    </row>
    <row r="859" spans="1:7" ht="15.75">
      <c r="A859" s="269"/>
      <c r="B859" s="269"/>
      <c r="C859" s="271"/>
      <c r="D859" s="30"/>
      <c r="E859" s="292"/>
      <c r="F859" s="269"/>
      <c r="G859" s="29"/>
    </row>
    <row r="860" spans="1:7" ht="15.75">
      <c r="A860" s="269"/>
      <c r="B860" s="269"/>
      <c r="C860" s="271"/>
      <c r="D860" s="30"/>
      <c r="E860" s="292"/>
      <c r="F860" s="269"/>
      <c r="G860" s="29"/>
    </row>
    <row r="861" spans="1:7" ht="15.75">
      <c r="A861" s="269"/>
      <c r="B861" s="269"/>
      <c r="C861" s="271"/>
      <c r="D861" s="30"/>
      <c r="E861" s="292"/>
      <c r="F861" s="269"/>
      <c r="G861" s="29"/>
    </row>
    <row r="862" spans="1:7" ht="15.75">
      <c r="A862" s="269"/>
      <c r="B862" s="269"/>
      <c r="C862" s="271"/>
      <c r="D862" s="30"/>
      <c r="E862" s="292"/>
      <c r="F862" s="269"/>
      <c r="G862" s="29"/>
    </row>
    <row r="863" spans="1:7" ht="15.75">
      <c r="A863" s="269"/>
      <c r="B863" s="269"/>
      <c r="C863" s="271"/>
      <c r="D863" s="30"/>
      <c r="E863" s="292"/>
      <c r="F863" s="269"/>
      <c r="G863" s="29"/>
    </row>
    <row r="864" spans="1:7" ht="15.75">
      <c r="A864" s="269"/>
      <c r="B864" s="269"/>
      <c r="C864" s="271"/>
      <c r="D864" s="30"/>
      <c r="E864" s="292"/>
      <c r="F864" s="269"/>
      <c r="G864" s="29"/>
    </row>
    <row r="865" spans="1:7" ht="15.75">
      <c r="A865" s="269"/>
      <c r="B865" s="269"/>
      <c r="C865" s="271"/>
      <c r="D865" s="30"/>
      <c r="E865" s="292"/>
      <c r="F865" s="269"/>
      <c r="G865" s="29"/>
    </row>
    <row r="866" spans="1:7" ht="15.75">
      <c r="A866" s="269"/>
      <c r="B866" s="269"/>
      <c r="C866" s="271"/>
      <c r="D866" s="30"/>
      <c r="E866" s="292"/>
      <c r="F866" s="269"/>
      <c r="G866" s="29"/>
    </row>
    <row r="867" spans="1:7" ht="15.75">
      <c r="A867" s="269"/>
      <c r="B867" s="269"/>
      <c r="C867" s="271"/>
      <c r="D867" s="30"/>
      <c r="E867" s="292"/>
      <c r="F867" s="269"/>
      <c r="G867" s="29"/>
    </row>
    <row r="868" spans="1:7" ht="15.75">
      <c r="A868" s="269"/>
      <c r="B868" s="269"/>
      <c r="C868" s="271"/>
      <c r="D868" s="30"/>
      <c r="E868" s="292"/>
      <c r="F868" s="269"/>
      <c r="G868" s="29"/>
    </row>
    <row r="869" spans="1:7" ht="15.75">
      <c r="A869" s="269"/>
      <c r="B869" s="269"/>
      <c r="C869" s="271"/>
      <c r="D869" s="30"/>
      <c r="E869" s="292"/>
      <c r="F869" s="269"/>
      <c r="G869" s="29"/>
    </row>
    <row r="870" spans="1:7" ht="15.75">
      <c r="A870" s="269"/>
      <c r="B870" s="269"/>
      <c r="C870" s="271"/>
      <c r="D870" s="30"/>
      <c r="E870" s="292"/>
      <c r="F870" s="269"/>
      <c r="G870" s="29"/>
    </row>
    <row r="871" spans="1:7" ht="15.75">
      <c r="A871" s="269"/>
      <c r="B871" s="269"/>
      <c r="C871" s="271"/>
      <c r="D871" s="30"/>
      <c r="E871" s="292"/>
      <c r="F871" s="269"/>
      <c r="G871" s="29"/>
    </row>
    <row r="872" spans="1:7" ht="15.75">
      <c r="A872" s="269"/>
      <c r="B872" s="269"/>
      <c r="C872" s="271"/>
      <c r="D872" s="30"/>
      <c r="E872" s="292"/>
      <c r="F872" s="269"/>
      <c r="G872" s="29"/>
    </row>
    <row r="873" spans="1:7" ht="15.75">
      <c r="A873" s="269"/>
      <c r="B873" s="269"/>
      <c r="C873" s="271"/>
      <c r="D873" s="30"/>
      <c r="E873" s="292"/>
      <c r="F873" s="269"/>
      <c r="G873" s="29"/>
    </row>
    <row r="874" spans="1:7" ht="15.75">
      <c r="A874" s="269"/>
      <c r="B874" s="269"/>
      <c r="C874" s="271"/>
      <c r="D874" s="30"/>
      <c r="E874" s="292"/>
      <c r="F874" s="269"/>
      <c r="G874" s="29"/>
    </row>
    <row r="875" spans="1:7" ht="15.75">
      <c r="A875" s="269"/>
      <c r="B875" s="269"/>
      <c r="C875" s="271"/>
      <c r="D875" s="30"/>
      <c r="E875" s="292"/>
      <c r="F875" s="269"/>
      <c r="G875" s="29"/>
    </row>
    <row r="876" spans="1:7" ht="15.75">
      <c r="A876" s="269"/>
      <c r="B876" s="269"/>
      <c r="C876" s="271"/>
      <c r="D876" s="30"/>
      <c r="E876" s="292"/>
      <c r="F876" s="269"/>
      <c r="G876" s="29"/>
    </row>
    <row r="877" spans="1:7" ht="15.75">
      <c r="A877" s="269"/>
      <c r="B877" s="269"/>
      <c r="C877" s="271"/>
      <c r="D877" s="30"/>
      <c r="E877" s="292"/>
      <c r="F877" s="269"/>
      <c r="G877" s="29"/>
    </row>
    <row r="878" spans="1:7" ht="15.75">
      <c r="A878" s="269"/>
      <c r="B878" s="269"/>
      <c r="C878" s="271"/>
      <c r="D878" s="30"/>
      <c r="E878" s="292"/>
      <c r="F878" s="269"/>
      <c r="G878" s="29"/>
    </row>
    <row r="879" spans="1:7" ht="15.75">
      <c r="A879" s="269"/>
      <c r="B879" s="269"/>
      <c r="C879" s="271"/>
      <c r="D879" s="30"/>
      <c r="E879" s="292"/>
      <c r="F879" s="269"/>
      <c r="G879" s="29"/>
    </row>
    <row r="880" spans="1:7" ht="15.75">
      <c r="A880" s="269"/>
      <c r="B880" s="269"/>
      <c r="C880" s="271"/>
      <c r="D880" s="30"/>
      <c r="E880" s="292"/>
      <c r="F880" s="269"/>
      <c r="G880" s="29"/>
    </row>
    <row r="881" spans="1:7" ht="15.75">
      <c r="A881" s="269"/>
      <c r="B881" s="269"/>
      <c r="C881" s="271"/>
      <c r="D881" s="30"/>
      <c r="E881" s="292"/>
      <c r="F881" s="269"/>
      <c r="G881" s="29"/>
    </row>
    <row r="882" spans="1:7" ht="15.75">
      <c r="A882" s="269"/>
      <c r="B882" s="269"/>
      <c r="C882" s="271"/>
      <c r="D882" s="30"/>
      <c r="E882" s="292"/>
      <c r="F882" s="269"/>
      <c r="G882" s="29"/>
    </row>
    <row r="883" spans="1:7" ht="15.75">
      <c r="A883" s="269"/>
      <c r="B883" s="269"/>
      <c r="C883" s="271"/>
      <c r="D883" s="30"/>
      <c r="E883" s="292"/>
      <c r="F883" s="269"/>
      <c r="G883" s="29"/>
    </row>
    <row r="884" spans="1:7" ht="15.75">
      <c r="A884" s="269"/>
      <c r="B884" s="269"/>
      <c r="C884" s="271"/>
      <c r="D884" s="30"/>
      <c r="E884" s="292"/>
      <c r="F884" s="269"/>
      <c r="G884" s="29"/>
    </row>
    <row r="885" spans="1:7" ht="15.75">
      <c r="A885" s="269"/>
      <c r="B885" s="269"/>
      <c r="C885" s="271"/>
      <c r="D885" s="30"/>
      <c r="E885" s="292"/>
      <c r="F885" s="269"/>
      <c r="G885" s="29"/>
    </row>
    <row r="886" spans="1:7" ht="15.75">
      <c r="A886" s="269"/>
      <c r="B886" s="269"/>
      <c r="C886" s="271"/>
      <c r="D886" s="30"/>
      <c r="E886" s="292"/>
      <c r="F886" s="269"/>
      <c r="G886" s="29"/>
    </row>
    <row r="887" spans="1:7" ht="15.75">
      <c r="A887" s="269"/>
      <c r="B887" s="269"/>
      <c r="C887" s="271"/>
      <c r="D887" s="30"/>
      <c r="E887" s="292"/>
      <c r="F887" s="269"/>
      <c r="G887" s="29"/>
    </row>
    <row r="888" spans="1:7" ht="15.75">
      <c r="A888" s="269"/>
      <c r="B888" s="269"/>
      <c r="C888" s="271"/>
      <c r="D888" s="30"/>
      <c r="E888" s="292"/>
      <c r="F888" s="269"/>
      <c r="G888" s="29"/>
    </row>
    <row r="889" spans="1:7" ht="15.75">
      <c r="A889" s="269"/>
      <c r="B889" s="269"/>
      <c r="C889" s="271"/>
      <c r="D889" s="30"/>
      <c r="E889" s="292"/>
      <c r="F889" s="269"/>
      <c r="G889" s="29"/>
    </row>
    <row r="890" spans="1:7" ht="15.75">
      <c r="A890" s="269"/>
      <c r="B890" s="269"/>
      <c r="C890" s="271"/>
      <c r="D890" s="30"/>
      <c r="E890" s="292"/>
      <c r="F890" s="269"/>
      <c r="G890" s="29"/>
    </row>
    <row r="891" spans="1:7" ht="15.75">
      <c r="A891" s="269"/>
      <c r="B891" s="269"/>
      <c r="C891" s="271"/>
      <c r="D891" s="30"/>
      <c r="E891" s="292"/>
      <c r="F891" s="269"/>
      <c r="G891" s="29"/>
    </row>
    <row r="892" spans="1:7" ht="15.75">
      <c r="A892" s="269"/>
      <c r="B892" s="269"/>
      <c r="C892" s="271"/>
      <c r="D892" s="30"/>
      <c r="E892" s="292"/>
      <c r="F892" s="269"/>
      <c r="G892" s="29"/>
    </row>
    <row r="893" spans="1:7" ht="15.75">
      <c r="A893" s="269"/>
      <c r="B893" s="269"/>
      <c r="C893" s="271"/>
      <c r="D893" s="30"/>
      <c r="E893" s="292"/>
      <c r="F893" s="269"/>
      <c r="G893" s="29"/>
    </row>
    <row r="894" spans="1:7" ht="15.75">
      <c r="A894" s="269"/>
      <c r="B894" s="269"/>
      <c r="C894" s="271"/>
      <c r="D894" s="30"/>
      <c r="E894" s="292"/>
      <c r="F894" s="269"/>
      <c r="G894" s="29"/>
    </row>
    <row r="895" spans="1:7" ht="15.75">
      <c r="A895" s="269"/>
      <c r="B895" s="269"/>
      <c r="C895" s="271"/>
      <c r="D895" s="30"/>
      <c r="E895" s="292"/>
      <c r="F895" s="269"/>
      <c r="G895" s="29"/>
    </row>
    <row r="896" spans="1:7" ht="15.75">
      <c r="A896" s="269"/>
      <c r="B896" s="269"/>
      <c r="C896" s="271"/>
      <c r="D896" s="30"/>
      <c r="E896" s="292"/>
      <c r="F896" s="269"/>
      <c r="G896" s="29"/>
    </row>
    <row r="897" spans="1:7" ht="15.75">
      <c r="A897" s="269"/>
      <c r="B897" s="269"/>
      <c r="C897" s="271"/>
      <c r="D897" s="30"/>
      <c r="E897" s="292"/>
      <c r="F897" s="269"/>
      <c r="G897" s="29"/>
    </row>
    <row r="898" spans="1:7" ht="15.75">
      <c r="A898" s="269"/>
      <c r="B898" s="269"/>
      <c r="C898" s="271"/>
      <c r="D898" s="30"/>
      <c r="E898" s="292"/>
      <c r="F898" s="269"/>
      <c r="G898" s="29"/>
    </row>
    <row r="899" spans="1:7" ht="15.75">
      <c r="A899" s="269"/>
      <c r="B899" s="269"/>
      <c r="C899" s="271"/>
      <c r="D899" s="30"/>
      <c r="E899" s="292"/>
      <c r="F899" s="269"/>
      <c r="G899" s="29"/>
    </row>
    <row r="900" spans="1:7" ht="15.75">
      <c r="A900" s="269"/>
      <c r="B900" s="269"/>
      <c r="C900" s="271"/>
      <c r="D900" s="30"/>
      <c r="E900" s="292"/>
      <c r="F900" s="269"/>
      <c r="G900" s="29"/>
    </row>
    <row r="901" spans="1:7" ht="15.75">
      <c r="A901" s="269"/>
      <c r="B901" s="269"/>
      <c r="C901" s="271"/>
      <c r="D901" s="30"/>
      <c r="E901" s="292"/>
      <c r="F901" s="269"/>
      <c r="G901" s="29"/>
    </row>
    <row r="902" spans="1:7" ht="15.75">
      <c r="A902" s="269"/>
      <c r="B902" s="269"/>
      <c r="C902" s="271"/>
      <c r="D902" s="30"/>
      <c r="E902" s="292"/>
      <c r="F902" s="269"/>
      <c r="G902" s="29"/>
    </row>
    <row r="903" spans="1:7" ht="15.75">
      <c r="A903" s="269"/>
      <c r="B903" s="269"/>
      <c r="C903" s="271"/>
      <c r="D903" s="30"/>
      <c r="E903" s="292"/>
      <c r="F903" s="269"/>
      <c r="G903" s="29"/>
    </row>
    <row r="904" spans="1:7" ht="15.75">
      <c r="A904" s="269"/>
      <c r="B904" s="269"/>
      <c r="C904" s="271"/>
      <c r="D904" s="30"/>
      <c r="E904" s="292"/>
      <c r="F904" s="269"/>
      <c r="G904" s="29"/>
    </row>
    <row r="905" spans="1:7" ht="15.75">
      <c r="A905" s="269"/>
      <c r="B905" s="269"/>
      <c r="C905" s="271"/>
      <c r="D905" s="30"/>
      <c r="E905" s="292"/>
      <c r="F905" s="269"/>
      <c r="G905" s="29"/>
    </row>
    <row r="906" spans="1:7" ht="15.75">
      <c r="A906" s="269"/>
      <c r="B906" s="269"/>
      <c r="C906" s="271"/>
      <c r="D906" s="30"/>
      <c r="E906" s="292"/>
      <c r="F906" s="269"/>
      <c r="G906" s="29"/>
    </row>
    <row r="907" spans="1:7" ht="15.75">
      <c r="A907" s="269"/>
      <c r="B907" s="269"/>
      <c r="C907" s="271"/>
      <c r="D907" s="30"/>
      <c r="E907" s="292"/>
      <c r="F907" s="269"/>
      <c r="G907" s="29"/>
    </row>
    <row r="908" spans="1:7" ht="15.75">
      <c r="A908" s="269"/>
      <c r="B908" s="269"/>
      <c r="C908" s="271"/>
      <c r="D908" s="30"/>
      <c r="E908" s="292"/>
      <c r="F908" s="269"/>
      <c r="G908" s="29"/>
    </row>
    <row r="909" spans="1:7" ht="15.75">
      <c r="A909" s="269"/>
      <c r="B909" s="269"/>
      <c r="C909" s="271"/>
      <c r="D909" s="30"/>
      <c r="E909" s="292"/>
      <c r="F909" s="269"/>
      <c r="G909" s="29"/>
    </row>
    <row r="910" spans="1:7" ht="15.75">
      <c r="A910" s="269"/>
      <c r="B910" s="269"/>
      <c r="C910" s="271"/>
      <c r="D910" s="30"/>
      <c r="E910" s="292"/>
      <c r="F910" s="269"/>
      <c r="G910" s="29"/>
    </row>
    <row r="911" spans="1:7" ht="15.75">
      <c r="A911" s="269"/>
      <c r="B911" s="269"/>
      <c r="C911" s="271"/>
      <c r="D911" s="30"/>
      <c r="E911" s="292"/>
      <c r="F911" s="269"/>
      <c r="G911" s="29"/>
    </row>
    <row r="912" spans="1:7" ht="15.75">
      <c r="A912" s="269"/>
      <c r="B912" s="269"/>
      <c r="C912" s="271"/>
      <c r="D912" s="30"/>
      <c r="E912" s="292"/>
      <c r="F912" s="269"/>
      <c r="G912" s="29"/>
    </row>
    <row r="913" spans="1:7" ht="15.75">
      <c r="A913" s="269"/>
      <c r="B913" s="269"/>
      <c r="C913" s="271"/>
      <c r="D913" s="30"/>
      <c r="E913" s="292"/>
      <c r="F913" s="269"/>
      <c r="G913" s="29"/>
    </row>
    <row r="914" spans="1:7" ht="15.75">
      <c r="A914" s="269"/>
      <c r="B914" s="269"/>
      <c r="C914" s="271"/>
      <c r="D914" s="30"/>
      <c r="E914" s="292"/>
      <c r="F914" s="269"/>
      <c r="G914" s="29"/>
    </row>
    <row r="915" spans="1:7" ht="15.75">
      <c r="A915" s="269"/>
      <c r="B915" s="269"/>
      <c r="C915" s="271"/>
      <c r="D915" s="30"/>
      <c r="E915" s="292"/>
      <c r="F915" s="269"/>
      <c r="G915" s="29"/>
    </row>
    <row r="916" spans="1:7" ht="15.75">
      <c r="A916" s="269"/>
      <c r="B916" s="269"/>
      <c r="C916" s="271"/>
      <c r="D916" s="30"/>
      <c r="E916" s="292"/>
      <c r="F916" s="269"/>
      <c r="G916" s="29"/>
    </row>
    <row r="917" spans="1:7" ht="15.75">
      <c r="A917" s="269"/>
      <c r="B917" s="269"/>
      <c r="C917" s="271"/>
      <c r="D917" s="30"/>
      <c r="E917" s="292"/>
      <c r="F917" s="269"/>
      <c r="G917" s="29"/>
    </row>
    <row r="918" spans="1:7" ht="15.75">
      <c r="A918" s="269"/>
      <c r="B918" s="269"/>
      <c r="C918" s="271"/>
      <c r="D918" s="30"/>
      <c r="E918" s="292"/>
      <c r="F918" s="269"/>
      <c r="G918" s="29"/>
    </row>
    <row r="919" spans="1:7" ht="15.75">
      <c r="A919" s="269"/>
      <c r="B919" s="269"/>
      <c r="C919" s="271"/>
      <c r="D919" s="30"/>
      <c r="E919" s="292"/>
      <c r="F919" s="269"/>
      <c r="G919" s="29"/>
    </row>
    <row r="920" spans="1:7" ht="15.75">
      <c r="A920" s="269"/>
      <c r="B920" s="269"/>
      <c r="C920" s="271"/>
      <c r="D920" s="30"/>
      <c r="E920" s="292"/>
      <c r="F920" s="269"/>
      <c r="G920" s="29"/>
    </row>
    <row r="921" spans="1:7" ht="15.75">
      <c r="A921" s="269"/>
      <c r="B921" s="269"/>
      <c r="C921" s="271"/>
      <c r="D921" s="30"/>
      <c r="E921" s="292"/>
      <c r="F921" s="269"/>
      <c r="G921" s="29"/>
    </row>
    <row r="922" spans="1:7" ht="15.75">
      <c r="A922" s="269"/>
      <c r="B922" s="269"/>
      <c r="C922" s="271"/>
      <c r="D922" s="30"/>
      <c r="E922" s="292"/>
      <c r="F922" s="269"/>
      <c r="G922" s="29"/>
    </row>
    <row r="923" spans="1:7" ht="15.75">
      <c r="A923" s="269"/>
      <c r="B923" s="269"/>
      <c r="C923" s="271"/>
      <c r="D923" s="30"/>
      <c r="E923" s="292"/>
      <c r="F923" s="269"/>
      <c r="G923" s="29"/>
    </row>
    <row r="924" spans="1:7" ht="15.75">
      <c r="A924" s="269"/>
      <c r="B924" s="269"/>
      <c r="C924" s="271"/>
      <c r="D924" s="30"/>
      <c r="E924" s="292"/>
      <c r="F924" s="269"/>
      <c r="G924" s="29"/>
    </row>
    <row r="925" spans="1:7" ht="15.75">
      <c r="A925" s="269"/>
      <c r="B925" s="269"/>
      <c r="C925" s="271"/>
      <c r="D925" s="30"/>
      <c r="E925" s="292"/>
      <c r="F925" s="269"/>
      <c r="G925" s="29"/>
    </row>
    <row r="926" spans="1:7" ht="15.75">
      <c r="A926" s="269"/>
      <c r="B926" s="269"/>
      <c r="C926" s="271"/>
      <c r="D926" s="30"/>
      <c r="E926" s="292"/>
      <c r="F926" s="269"/>
      <c r="G926" s="29"/>
    </row>
    <row r="927" spans="1:7" ht="15.75">
      <c r="A927" s="269"/>
      <c r="B927" s="269"/>
      <c r="C927" s="271"/>
      <c r="D927" s="30"/>
      <c r="E927" s="292"/>
      <c r="F927" s="269"/>
      <c r="G927" s="29"/>
    </row>
    <row r="928" spans="1:7" ht="15.75">
      <c r="A928" s="269"/>
      <c r="B928" s="269"/>
      <c r="C928" s="271"/>
      <c r="D928" s="30"/>
      <c r="E928" s="292"/>
      <c r="F928" s="269"/>
      <c r="G928" s="29"/>
    </row>
    <row r="929" spans="1:7" ht="15.75">
      <c r="A929" s="269"/>
      <c r="B929" s="269"/>
      <c r="C929" s="271"/>
      <c r="D929" s="30"/>
      <c r="E929" s="292"/>
      <c r="F929" s="269"/>
      <c r="G929" s="29"/>
    </row>
    <row r="930" spans="1:7" ht="15.75">
      <c r="A930" s="269"/>
      <c r="B930" s="269"/>
      <c r="C930" s="271"/>
      <c r="D930" s="30"/>
      <c r="E930" s="292"/>
      <c r="F930" s="269"/>
      <c r="G930" s="29"/>
    </row>
    <row r="931" spans="1:7" ht="15.75">
      <c r="A931" s="269"/>
      <c r="B931" s="269"/>
      <c r="C931" s="271"/>
      <c r="D931" s="30"/>
      <c r="E931" s="292"/>
      <c r="F931" s="269"/>
      <c r="G931" s="29"/>
    </row>
    <row r="932" spans="1:7" ht="15.75">
      <c r="A932" s="269"/>
      <c r="B932" s="269"/>
      <c r="C932" s="271"/>
      <c r="D932" s="30"/>
      <c r="E932" s="292"/>
      <c r="F932" s="269"/>
      <c r="G932" s="29"/>
    </row>
    <row r="933" spans="1:7" ht="15.75">
      <c r="A933" s="269"/>
      <c r="B933" s="269"/>
      <c r="C933" s="271"/>
      <c r="D933" s="30"/>
      <c r="E933" s="292"/>
      <c r="F933" s="269"/>
      <c r="G933" s="29"/>
    </row>
    <row r="934" spans="1:7" ht="15.75">
      <c r="A934" s="269"/>
      <c r="B934" s="269"/>
      <c r="C934" s="271"/>
      <c r="D934" s="30"/>
      <c r="E934" s="292"/>
      <c r="F934" s="269"/>
      <c r="G934" s="29"/>
    </row>
    <row r="935" spans="1:7" ht="15.75">
      <c r="A935" s="269"/>
      <c r="B935" s="269"/>
      <c r="C935" s="271"/>
      <c r="D935" s="30"/>
      <c r="E935" s="292"/>
      <c r="F935" s="269"/>
      <c r="G935" s="29"/>
    </row>
    <row r="936" spans="1:7" ht="15.75">
      <c r="A936" s="269"/>
      <c r="B936" s="269"/>
      <c r="C936" s="271"/>
      <c r="D936" s="30"/>
      <c r="E936" s="292"/>
      <c r="F936" s="269"/>
      <c r="G936" s="29"/>
    </row>
    <row r="937" spans="1:7" ht="15.75">
      <c r="A937" s="269"/>
      <c r="B937" s="269"/>
      <c r="C937" s="271"/>
      <c r="D937" s="30"/>
      <c r="E937" s="292"/>
      <c r="F937" s="269"/>
      <c r="G937" s="29"/>
    </row>
    <row r="938" spans="1:7" ht="15.75">
      <c r="A938" s="269"/>
      <c r="B938" s="269"/>
      <c r="C938" s="271"/>
      <c r="D938" s="30"/>
      <c r="E938" s="292"/>
      <c r="F938" s="269"/>
      <c r="G938" s="29"/>
    </row>
    <row r="939" spans="1:7" ht="15.75">
      <c r="A939" s="269"/>
      <c r="B939" s="269"/>
      <c r="C939" s="271"/>
      <c r="D939" s="30"/>
      <c r="E939" s="292"/>
      <c r="F939" s="269"/>
      <c r="G939" s="29"/>
    </row>
    <row r="940" spans="1:7" ht="15.75">
      <c r="A940" s="269"/>
      <c r="B940" s="269"/>
      <c r="C940" s="271"/>
      <c r="D940" s="30"/>
      <c r="E940" s="292"/>
      <c r="F940" s="269"/>
      <c r="G940" s="29"/>
    </row>
    <row r="941" spans="1:7" ht="15.75">
      <c r="A941" s="269"/>
      <c r="B941" s="269"/>
      <c r="C941" s="271"/>
      <c r="D941" s="30"/>
      <c r="E941" s="292"/>
      <c r="F941" s="269"/>
      <c r="G941" s="29"/>
    </row>
    <row r="942" spans="1:7" ht="15.75">
      <c r="A942" s="269"/>
      <c r="B942" s="269"/>
      <c r="C942" s="271"/>
      <c r="D942" s="30"/>
      <c r="E942" s="292"/>
      <c r="F942" s="269"/>
      <c r="G942" s="29"/>
    </row>
    <row r="943" spans="1:7" ht="15.75">
      <c r="A943" s="269"/>
      <c r="B943" s="269"/>
      <c r="C943" s="271"/>
      <c r="D943" s="30"/>
      <c r="E943" s="292"/>
      <c r="F943" s="269"/>
      <c r="G943" s="29"/>
    </row>
    <row r="944" spans="1:7" ht="15.75">
      <c r="A944" s="269"/>
      <c r="B944" s="269"/>
      <c r="C944" s="271"/>
      <c r="D944" s="30"/>
      <c r="E944" s="292"/>
      <c r="F944" s="269"/>
      <c r="G944" s="29"/>
    </row>
    <row r="945" spans="1:7" ht="15.75">
      <c r="A945" s="269"/>
      <c r="B945" s="269"/>
      <c r="C945" s="271"/>
      <c r="D945" s="30"/>
      <c r="E945" s="292"/>
      <c r="F945" s="269"/>
      <c r="G945" s="29"/>
    </row>
    <row r="946" spans="1:7" ht="15.75">
      <c r="A946" s="269"/>
      <c r="B946" s="269"/>
      <c r="C946" s="271"/>
      <c r="D946" s="30"/>
      <c r="E946" s="292"/>
      <c r="F946" s="269"/>
      <c r="G946" s="29"/>
    </row>
    <row r="947" spans="1:7" ht="15.75">
      <c r="A947" s="269"/>
      <c r="B947" s="269"/>
      <c r="C947" s="271"/>
      <c r="D947" s="30"/>
      <c r="E947" s="292"/>
      <c r="F947" s="269"/>
      <c r="G947" s="29"/>
    </row>
    <row r="948" spans="1:7" ht="15.75">
      <c r="A948" s="269"/>
      <c r="B948" s="269"/>
      <c r="C948" s="271"/>
      <c r="D948" s="30"/>
      <c r="E948" s="292"/>
      <c r="F948" s="269"/>
      <c r="G948" s="29"/>
    </row>
    <row r="949" spans="1:7" ht="15.75">
      <c r="A949" s="269"/>
      <c r="B949" s="269"/>
      <c r="C949" s="271"/>
      <c r="D949" s="30"/>
      <c r="E949" s="292"/>
      <c r="F949" s="269"/>
      <c r="G949" s="29"/>
    </row>
    <row r="950" spans="1:7" ht="15.75">
      <c r="A950" s="269"/>
      <c r="B950" s="269"/>
      <c r="C950" s="271"/>
      <c r="D950" s="30"/>
      <c r="E950" s="292"/>
      <c r="F950" s="269"/>
      <c r="G950" s="29"/>
    </row>
    <row r="951" spans="1:7" ht="15.75">
      <c r="A951" s="269"/>
      <c r="B951" s="269"/>
      <c r="C951" s="271"/>
      <c r="D951" s="30"/>
      <c r="E951" s="292"/>
      <c r="F951" s="269"/>
      <c r="G951" s="29"/>
    </row>
    <row r="952" spans="1:7" ht="15.75">
      <c r="A952" s="269"/>
      <c r="B952" s="269"/>
      <c r="C952" s="271"/>
      <c r="D952" s="30"/>
      <c r="E952" s="292"/>
      <c r="F952" s="269"/>
      <c r="G952" s="29"/>
    </row>
    <row r="953" spans="1:7" ht="15.75">
      <c r="A953" s="269"/>
      <c r="B953" s="269"/>
      <c r="C953" s="271"/>
      <c r="D953" s="30"/>
      <c r="E953" s="292"/>
      <c r="F953" s="269"/>
      <c r="G953" s="29"/>
    </row>
    <row r="954" spans="1:7" ht="15.75">
      <c r="A954" s="269"/>
      <c r="B954" s="269"/>
      <c r="C954" s="271"/>
      <c r="D954" s="30"/>
      <c r="E954" s="292"/>
      <c r="F954" s="269"/>
      <c r="G954" s="29"/>
    </row>
    <row r="955" spans="1:7" ht="15.75">
      <c r="A955" s="269"/>
      <c r="B955" s="269"/>
      <c r="C955" s="271"/>
      <c r="D955" s="30"/>
      <c r="E955" s="292"/>
      <c r="F955" s="269"/>
      <c r="G955" s="29"/>
    </row>
    <row r="956" spans="1:7" ht="15.75">
      <c r="A956" s="269"/>
      <c r="B956" s="269"/>
      <c r="C956" s="271"/>
      <c r="D956" s="30"/>
      <c r="E956" s="292"/>
      <c r="F956" s="269"/>
      <c r="G956" s="29"/>
    </row>
    <row r="957" spans="1:7" ht="15.75">
      <c r="A957" s="269"/>
      <c r="B957" s="269"/>
      <c r="C957" s="271"/>
      <c r="D957" s="30"/>
      <c r="E957" s="292"/>
      <c r="F957" s="269"/>
      <c r="G957" s="29"/>
    </row>
    <row r="958" spans="1:7" ht="15.75">
      <c r="A958" s="269"/>
      <c r="B958" s="269"/>
      <c r="C958" s="271"/>
      <c r="D958" s="30"/>
      <c r="E958" s="292"/>
      <c r="F958" s="269"/>
      <c r="G958" s="29"/>
    </row>
    <row r="959" spans="1:7" ht="15.75">
      <c r="A959" s="269"/>
      <c r="B959" s="269"/>
      <c r="C959" s="271"/>
      <c r="D959" s="30"/>
      <c r="E959" s="292"/>
      <c r="F959" s="269"/>
      <c r="G959" s="29"/>
    </row>
    <row r="960" spans="1:7" ht="15.75">
      <c r="A960" s="269"/>
      <c r="B960" s="269"/>
      <c r="C960" s="271"/>
      <c r="D960" s="30"/>
      <c r="E960" s="292"/>
      <c r="F960" s="269"/>
      <c r="G960" s="29"/>
    </row>
    <row r="961" spans="1:7" ht="15.75">
      <c r="A961" s="269"/>
      <c r="B961" s="269"/>
      <c r="C961" s="271"/>
      <c r="D961" s="30"/>
      <c r="E961" s="292"/>
      <c r="F961" s="269"/>
      <c r="G961" s="29"/>
    </row>
    <row r="962" spans="1:7" ht="15.75">
      <c r="A962" s="269"/>
      <c r="B962" s="269"/>
      <c r="C962" s="271"/>
      <c r="D962" s="30"/>
      <c r="E962" s="292"/>
      <c r="F962" s="269"/>
      <c r="G962" s="29"/>
    </row>
    <row r="963" spans="1:7" ht="15.75">
      <c r="A963" s="269"/>
      <c r="B963" s="269"/>
      <c r="C963" s="271"/>
      <c r="D963" s="30"/>
      <c r="E963" s="292"/>
      <c r="F963" s="269"/>
      <c r="G963" s="29"/>
    </row>
    <row r="964" spans="1:7" ht="15.75">
      <c r="A964" s="269"/>
      <c r="B964" s="269"/>
      <c r="C964" s="271"/>
      <c r="D964" s="30"/>
      <c r="E964" s="292"/>
      <c r="F964" s="269"/>
      <c r="G964" s="29"/>
    </row>
    <row r="965" spans="1:7" ht="15.75">
      <c r="A965" s="269"/>
      <c r="B965" s="269"/>
      <c r="C965" s="271"/>
      <c r="D965" s="30"/>
      <c r="E965" s="292"/>
      <c r="F965" s="269"/>
      <c r="G965" s="29"/>
    </row>
    <row r="966" spans="1:7" ht="15.75">
      <c r="A966" s="269"/>
      <c r="B966" s="269"/>
      <c r="C966" s="271"/>
      <c r="D966" s="30"/>
      <c r="E966" s="292"/>
      <c r="F966" s="269"/>
      <c r="G966" s="29"/>
    </row>
    <row r="967" spans="1:7" ht="15.75">
      <c r="A967" s="269"/>
      <c r="B967" s="269"/>
      <c r="C967" s="271"/>
      <c r="D967" s="30"/>
      <c r="E967" s="292"/>
      <c r="F967" s="269"/>
      <c r="G967" s="29"/>
    </row>
    <row r="968" spans="1:7" ht="15.75">
      <c r="A968" s="269"/>
      <c r="B968" s="269"/>
      <c r="C968" s="271"/>
      <c r="D968" s="30"/>
      <c r="E968" s="292"/>
      <c r="F968" s="269"/>
      <c r="G968" s="29"/>
    </row>
    <row r="969" spans="1:7" ht="15.75">
      <c r="A969" s="269"/>
      <c r="B969" s="269"/>
      <c r="C969" s="271"/>
      <c r="D969" s="30"/>
      <c r="E969" s="292"/>
      <c r="F969" s="269"/>
      <c r="G969" s="29"/>
    </row>
    <row r="970" spans="1:7" ht="15.75">
      <c r="A970" s="269"/>
      <c r="B970" s="269"/>
      <c r="C970" s="271"/>
      <c r="D970" s="30"/>
      <c r="E970" s="292"/>
      <c r="F970" s="269"/>
      <c r="G970" s="29"/>
    </row>
    <row r="971" spans="1:7" ht="15.75">
      <c r="A971" s="269"/>
      <c r="B971" s="269"/>
      <c r="C971" s="271"/>
      <c r="D971" s="30"/>
      <c r="E971" s="292"/>
      <c r="F971" s="269"/>
      <c r="G971" s="29"/>
    </row>
    <row r="972" spans="1:7" ht="15.75">
      <c r="A972" s="269"/>
      <c r="B972" s="269"/>
      <c r="C972" s="271"/>
      <c r="D972" s="30"/>
      <c r="E972" s="292"/>
      <c r="F972" s="269"/>
      <c r="G972" s="29"/>
    </row>
    <row r="973" spans="1:7" ht="15.75">
      <c r="A973" s="269"/>
      <c r="B973" s="269"/>
      <c r="C973" s="271"/>
      <c r="D973" s="30"/>
      <c r="E973" s="292"/>
      <c r="F973" s="269"/>
      <c r="G973" s="29"/>
    </row>
    <row r="974" spans="1:7" ht="15.75">
      <c r="A974" s="269"/>
      <c r="B974" s="269"/>
      <c r="C974" s="271"/>
      <c r="D974" s="30"/>
      <c r="E974" s="292"/>
      <c r="F974" s="269"/>
      <c r="G974" s="29"/>
    </row>
    <row r="975" spans="1:7" ht="15.75">
      <c r="A975" s="269"/>
      <c r="B975" s="269"/>
      <c r="C975" s="271"/>
      <c r="D975" s="30"/>
      <c r="E975" s="292"/>
      <c r="F975" s="269"/>
      <c r="G975" s="29"/>
    </row>
    <row r="976" spans="1:7" ht="15.75">
      <c r="A976" s="269"/>
      <c r="B976" s="269"/>
      <c r="C976" s="271"/>
      <c r="D976" s="30"/>
      <c r="E976" s="292"/>
      <c r="F976" s="269"/>
      <c r="G976" s="29"/>
    </row>
    <row r="977" spans="1:7" ht="15.75">
      <c r="A977" s="269"/>
      <c r="B977" s="269"/>
      <c r="C977" s="271"/>
      <c r="D977" s="30"/>
      <c r="E977" s="292"/>
      <c r="F977" s="269"/>
      <c r="G977" s="29"/>
    </row>
    <row r="978" spans="1:7" ht="15.75">
      <c r="A978" s="269"/>
      <c r="B978" s="269"/>
      <c r="C978" s="271"/>
      <c r="D978" s="30"/>
      <c r="E978" s="292"/>
      <c r="F978" s="269"/>
      <c r="G978" s="29"/>
    </row>
    <row r="979" spans="1:7" ht="15.75">
      <c r="A979" s="269"/>
      <c r="B979" s="269"/>
      <c r="C979" s="271"/>
      <c r="D979" s="30"/>
      <c r="E979" s="292"/>
      <c r="F979" s="269"/>
      <c r="G979" s="29"/>
    </row>
    <row r="980" spans="1:7" ht="15.75">
      <c r="A980" s="269"/>
      <c r="B980" s="269"/>
      <c r="C980" s="271"/>
      <c r="D980" s="30"/>
      <c r="E980" s="292"/>
      <c r="F980" s="269"/>
      <c r="G980" s="29"/>
    </row>
    <row r="981" spans="1:7" ht="15.75">
      <c r="A981" s="269"/>
      <c r="B981" s="269"/>
      <c r="C981" s="271"/>
      <c r="D981" s="30"/>
      <c r="E981" s="292"/>
      <c r="F981" s="269"/>
      <c r="G981" s="29"/>
    </row>
    <row r="982" spans="1:7" ht="15.75">
      <c r="A982" s="269"/>
      <c r="B982" s="269"/>
      <c r="C982" s="271"/>
      <c r="D982" s="30"/>
      <c r="E982" s="292"/>
      <c r="F982" s="269"/>
      <c r="G982" s="29"/>
    </row>
    <row r="983" spans="1:7" ht="15.75">
      <c r="A983" s="269"/>
      <c r="B983" s="269"/>
      <c r="C983" s="271"/>
      <c r="D983" s="30"/>
      <c r="E983" s="292"/>
      <c r="F983" s="269"/>
      <c r="G983" s="29"/>
    </row>
    <row r="984" spans="1:7" ht="15.75">
      <c r="A984" s="269"/>
      <c r="B984" s="269"/>
      <c r="C984" s="271"/>
      <c r="D984" s="30"/>
      <c r="E984" s="292"/>
      <c r="F984" s="269"/>
      <c r="G984" s="29"/>
    </row>
    <row r="985" spans="1:7" ht="15.75">
      <c r="A985" s="269"/>
      <c r="B985" s="269"/>
      <c r="C985" s="271"/>
      <c r="D985" s="30"/>
      <c r="E985" s="292"/>
      <c r="F985" s="269"/>
      <c r="G985" s="29"/>
    </row>
    <row r="986" spans="1:7" ht="15.75">
      <c r="A986" s="269"/>
      <c r="B986" s="269"/>
      <c r="C986" s="271"/>
      <c r="D986" s="30"/>
      <c r="E986" s="292"/>
      <c r="F986" s="269"/>
      <c r="G986" s="29"/>
    </row>
    <row r="987" spans="1:7" ht="15.75">
      <c r="A987" s="269"/>
      <c r="B987" s="269"/>
      <c r="C987" s="271"/>
      <c r="D987" s="30"/>
      <c r="E987" s="292"/>
      <c r="F987" s="269"/>
      <c r="G987" s="29"/>
    </row>
    <row r="988" spans="1:7" ht="15.75">
      <c r="A988" s="269"/>
      <c r="B988" s="269"/>
      <c r="C988" s="271"/>
      <c r="D988" s="30"/>
      <c r="E988" s="292"/>
      <c r="F988" s="269"/>
      <c r="G988" s="29"/>
    </row>
    <row r="989" spans="1:7" ht="15.75">
      <c r="A989" s="269"/>
      <c r="B989" s="269"/>
      <c r="C989" s="271"/>
      <c r="D989" s="30"/>
      <c r="E989" s="292"/>
      <c r="F989" s="269"/>
      <c r="G989" s="29"/>
    </row>
    <row r="990" spans="1:7" ht="15.75">
      <c r="A990" s="269"/>
      <c r="B990" s="269"/>
      <c r="C990" s="271"/>
      <c r="D990" s="30"/>
      <c r="E990" s="292"/>
      <c r="F990" s="269"/>
      <c r="G990" s="29"/>
    </row>
    <row r="991" spans="1:7" ht="15.75">
      <c r="A991" s="269"/>
      <c r="B991" s="269"/>
      <c r="C991" s="271"/>
      <c r="D991" s="30"/>
      <c r="E991" s="292"/>
      <c r="F991" s="269"/>
      <c r="G991" s="29"/>
    </row>
    <row r="992" spans="1:7" ht="15.75">
      <c r="A992" s="269"/>
      <c r="B992" s="269"/>
      <c r="C992" s="271"/>
      <c r="D992" s="30"/>
      <c r="E992" s="292"/>
      <c r="F992" s="269"/>
      <c r="G992" s="29"/>
    </row>
    <row r="993" spans="1:7" ht="15.75">
      <c r="A993" s="269"/>
      <c r="B993" s="269"/>
      <c r="C993" s="271"/>
      <c r="D993" s="30"/>
      <c r="E993" s="292"/>
      <c r="F993" s="269"/>
      <c r="G993" s="29"/>
    </row>
    <row r="994" spans="1:7" ht="15.75">
      <c r="A994" s="269"/>
      <c r="B994" s="269"/>
      <c r="C994" s="271"/>
      <c r="D994" s="30"/>
      <c r="E994" s="292"/>
      <c r="F994" s="269"/>
      <c r="G994" s="29"/>
    </row>
    <row r="995" spans="1:7" ht="15.75">
      <c r="A995" s="269"/>
      <c r="B995" s="269"/>
      <c r="C995" s="271"/>
      <c r="D995" s="30"/>
      <c r="E995" s="292"/>
      <c r="F995" s="269"/>
      <c r="G995" s="29"/>
    </row>
    <row r="996" spans="1:7" ht="15.75">
      <c r="A996" s="269"/>
      <c r="B996" s="269"/>
      <c r="C996" s="271"/>
      <c r="D996" s="30"/>
      <c r="E996" s="292"/>
      <c r="F996" s="269"/>
      <c r="G996" s="29"/>
    </row>
    <row r="997" spans="1:7" ht="15.75">
      <c r="A997" s="269"/>
      <c r="B997" s="269"/>
      <c r="C997" s="271"/>
      <c r="D997" s="30"/>
      <c r="E997" s="292"/>
      <c r="F997" s="269"/>
      <c r="G997" s="29"/>
    </row>
    <row r="998" spans="1:7" ht="15.75">
      <c r="A998" s="269"/>
      <c r="B998" s="269"/>
      <c r="C998" s="271"/>
      <c r="D998" s="30"/>
      <c r="E998" s="292"/>
      <c r="F998" s="269"/>
      <c r="G998" s="29"/>
    </row>
    <row r="999" spans="1:7" ht="15.75">
      <c r="A999" s="269"/>
      <c r="B999" s="269"/>
      <c r="C999" s="271"/>
      <c r="D999" s="30"/>
      <c r="E999" s="292"/>
      <c r="F999" s="269"/>
      <c r="G999" s="29"/>
    </row>
    <row r="1000" spans="1:7" ht="15.75">
      <c r="A1000" s="269"/>
      <c r="B1000" s="269"/>
      <c r="C1000" s="271"/>
      <c r="D1000" s="30"/>
      <c r="E1000" s="292"/>
      <c r="F1000" s="269"/>
      <c r="G1000" s="29"/>
    </row>
    <row r="1001" spans="1:7" ht="15.75">
      <c r="A1001" s="269"/>
      <c r="B1001" s="269"/>
      <c r="C1001" s="271"/>
      <c r="D1001" s="30"/>
      <c r="E1001" s="292"/>
      <c r="F1001" s="269"/>
      <c r="G1001" s="29"/>
    </row>
    <row r="1002" spans="1:7" ht="15.75">
      <c r="A1002" s="269"/>
      <c r="B1002" s="269"/>
      <c r="C1002" s="271"/>
      <c r="D1002" s="30"/>
      <c r="E1002" s="292"/>
      <c r="F1002" s="269"/>
      <c r="G1002" s="29"/>
    </row>
    <row r="1003" spans="1:7" ht="15.75">
      <c r="A1003" s="269"/>
      <c r="B1003" s="269"/>
      <c r="C1003" s="271"/>
      <c r="D1003" s="30"/>
      <c r="E1003" s="292"/>
      <c r="F1003" s="269"/>
      <c r="G1003" s="29"/>
    </row>
    <row r="1004" spans="1:7" ht="15.75">
      <c r="A1004" s="269"/>
      <c r="B1004" s="269"/>
      <c r="C1004" s="271"/>
      <c r="D1004" s="30"/>
      <c r="E1004" s="292"/>
      <c r="F1004" s="269"/>
      <c r="G1004" s="29"/>
    </row>
    <row r="1005" spans="1:7" ht="15.75">
      <c r="A1005" s="269"/>
      <c r="B1005" s="269"/>
      <c r="C1005" s="271"/>
      <c r="D1005" s="30"/>
      <c r="E1005" s="292"/>
      <c r="F1005" s="269"/>
      <c r="G1005" s="29"/>
    </row>
    <row r="1006" spans="1:7" ht="15.75">
      <c r="A1006" s="269"/>
      <c r="B1006" s="269"/>
      <c r="C1006" s="271"/>
      <c r="D1006" s="30"/>
      <c r="E1006" s="292"/>
      <c r="F1006" s="269"/>
      <c r="G1006" s="29"/>
    </row>
    <row r="1007" spans="1:7" ht="15.75">
      <c r="A1007" s="269"/>
      <c r="B1007" s="269"/>
      <c r="C1007" s="271"/>
      <c r="D1007" s="30"/>
      <c r="E1007" s="292"/>
      <c r="F1007" s="269"/>
      <c r="G1007" s="29"/>
    </row>
    <row r="1008" spans="1:7" ht="15.75">
      <c r="A1008" s="269"/>
      <c r="B1008" s="269"/>
      <c r="C1008" s="271"/>
      <c r="D1008" s="30"/>
      <c r="E1008" s="292"/>
      <c r="F1008" s="269"/>
      <c r="G1008" s="29"/>
    </row>
    <row r="1009" spans="1:7" ht="15.75">
      <c r="A1009" s="269"/>
      <c r="B1009" s="269"/>
      <c r="C1009" s="271"/>
      <c r="D1009" s="30"/>
      <c r="E1009" s="292"/>
      <c r="F1009" s="269"/>
      <c r="G1009" s="29"/>
    </row>
    <row r="1010" spans="1:7" ht="15.75">
      <c r="A1010" s="269"/>
      <c r="B1010" s="269"/>
      <c r="C1010" s="271"/>
      <c r="D1010" s="30"/>
      <c r="E1010" s="292"/>
      <c r="F1010" s="269"/>
      <c r="G1010" s="29"/>
    </row>
    <row r="1011" spans="1:7" ht="15.75">
      <c r="A1011" s="269"/>
      <c r="B1011" s="269"/>
      <c r="C1011" s="271"/>
      <c r="D1011" s="30"/>
      <c r="E1011" s="292"/>
      <c r="F1011" s="269"/>
      <c r="G1011" s="29"/>
    </row>
    <row r="1012" spans="1:7" ht="15.75">
      <c r="A1012" s="269"/>
      <c r="B1012" s="269"/>
      <c r="C1012" s="271"/>
      <c r="D1012" s="30"/>
      <c r="E1012" s="292"/>
      <c r="F1012" s="269"/>
      <c r="G1012" s="29"/>
    </row>
    <row r="1013" spans="1:7" ht="15.75">
      <c r="A1013" s="269"/>
      <c r="B1013" s="269"/>
      <c r="C1013" s="271"/>
      <c r="D1013" s="30"/>
      <c r="E1013" s="292"/>
      <c r="F1013" s="269"/>
      <c r="G1013" s="29"/>
    </row>
    <row r="1014" spans="1:7" ht="15.75">
      <c r="A1014" s="269"/>
      <c r="B1014" s="269"/>
      <c r="C1014" s="271"/>
      <c r="D1014" s="30"/>
      <c r="E1014" s="292"/>
      <c r="F1014" s="269"/>
      <c r="G1014" s="29"/>
    </row>
    <row r="1015" spans="1:7" ht="15.75">
      <c r="A1015" s="269"/>
      <c r="B1015" s="269"/>
      <c r="C1015" s="271"/>
      <c r="D1015" s="30"/>
      <c r="E1015" s="292"/>
      <c r="F1015" s="269"/>
      <c r="G1015" s="29"/>
    </row>
    <row r="1016" spans="1:7" ht="15.75">
      <c r="A1016" s="269"/>
      <c r="B1016" s="269"/>
      <c r="C1016" s="271"/>
      <c r="D1016" s="30"/>
      <c r="E1016" s="292"/>
      <c r="F1016" s="269"/>
      <c r="G1016" s="29"/>
    </row>
    <row r="1017" spans="1:7" ht="15.75">
      <c r="A1017" s="269"/>
      <c r="B1017" s="269"/>
      <c r="C1017" s="271"/>
      <c r="D1017" s="30"/>
      <c r="E1017" s="292"/>
      <c r="F1017" s="269"/>
      <c r="G1017" s="29"/>
    </row>
    <row r="1018" spans="1:7" ht="15.75">
      <c r="A1018" s="269"/>
      <c r="B1018" s="269"/>
      <c r="C1018" s="271"/>
      <c r="D1018" s="30"/>
      <c r="E1018" s="292"/>
      <c r="F1018" s="269"/>
      <c r="G1018" s="29"/>
    </row>
    <row r="1019" spans="1:7" ht="15.75">
      <c r="A1019" s="269"/>
      <c r="B1019" s="269"/>
      <c r="C1019" s="271"/>
      <c r="D1019" s="30"/>
      <c r="E1019" s="292"/>
      <c r="F1019" s="269"/>
      <c r="G1019" s="29"/>
    </row>
    <row r="1020" spans="1:7" ht="15.75">
      <c r="A1020" s="269"/>
      <c r="B1020" s="269"/>
      <c r="C1020" s="271"/>
      <c r="D1020" s="30"/>
      <c r="E1020" s="292"/>
      <c r="F1020" s="269"/>
      <c r="G1020" s="29"/>
    </row>
    <row r="1021" spans="1:7" ht="15.75">
      <c r="A1021" s="269"/>
      <c r="B1021" s="269"/>
      <c r="C1021" s="271"/>
      <c r="D1021" s="30"/>
      <c r="E1021" s="292"/>
      <c r="F1021" s="269"/>
      <c r="G1021" s="29"/>
    </row>
    <row r="1022" spans="1:7" ht="15.75">
      <c r="A1022" s="269"/>
      <c r="B1022" s="269"/>
      <c r="C1022" s="271"/>
      <c r="D1022" s="30"/>
      <c r="E1022" s="292"/>
      <c r="F1022" s="269"/>
      <c r="G1022" s="29"/>
    </row>
    <row r="1023" spans="1:7" ht="15.75">
      <c r="A1023" s="269"/>
      <c r="B1023" s="269"/>
      <c r="C1023" s="271"/>
      <c r="D1023" s="30"/>
      <c r="E1023" s="292"/>
      <c r="F1023" s="269"/>
      <c r="G1023" s="29"/>
    </row>
    <row r="1024" spans="1:7" ht="15.75">
      <c r="A1024" s="269"/>
      <c r="B1024" s="269"/>
      <c r="C1024" s="271"/>
      <c r="D1024" s="30"/>
      <c r="E1024" s="292"/>
      <c r="F1024" s="269"/>
      <c r="G1024" s="29"/>
    </row>
    <row r="1025" spans="1:7" ht="15.75">
      <c r="A1025" s="269"/>
      <c r="B1025" s="269"/>
      <c r="C1025" s="271"/>
      <c r="D1025" s="30"/>
      <c r="E1025" s="292"/>
      <c r="F1025" s="269"/>
      <c r="G1025" s="29"/>
    </row>
    <row r="1026" spans="1:7" ht="15.75">
      <c r="A1026" s="269"/>
      <c r="B1026" s="269"/>
      <c r="C1026" s="271"/>
      <c r="D1026" s="30"/>
      <c r="E1026" s="292"/>
      <c r="F1026" s="269"/>
      <c r="G1026" s="29"/>
    </row>
    <row r="1027" spans="1:7" ht="15.75">
      <c r="A1027" s="269"/>
      <c r="B1027" s="269"/>
      <c r="C1027" s="271"/>
      <c r="D1027" s="30"/>
      <c r="E1027" s="292"/>
      <c r="F1027" s="269"/>
      <c r="G1027" s="29"/>
    </row>
    <row r="1028" spans="1:7" ht="15.75">
      <c r="A1028" s="269"/>
      <c r="B1028" s="269"/>
      <c r="C1028" s="271"/>
      <c r="D1028" s="30"/>
      <c r="E1028" s="292"/>
      <c r="F1028" s="269"/>
      <c r="G1028" s="29"/>
    </row>
    <row r="1029" spans="1:7" ht="15.75">
      <c r="A1029" s="269"/>
      <c r="B1029" s="269"/>
      <c r="C1029" s="271"/>
      <c r="D1029" s="30"/>
      <c r="E1029" s="292"/>
      <c r="F1029" s="269"/>
      <c r="G1029" s="29"/>
    </row>
    <row r="1030" spans="1:7" ht="15.75">
      <c r="A1030" s="269"/>
      <c r="B1030" s="269"/>
      <c r="C1030" s="271"/>
      <c r="D1030" s="30"/>
      <c r="E1030" s="292"/>
      <c r="F1030" s="269"/>
      <c r="G1030" s="29"/>
    </row>
    <row r="1031" spans="1:7" ht="15.75">
      <c r="A1031" s="269"/>
      <c r="B1031" s="269"/>
      <c r="C1031" s="271"/>
      <c r="D1031" s="30"/>
      <c r="E1031" s="292"/>
      <c r="F1031" s="269"/>
      <c r="G1031" s="29"/>
    </row>
    <row r="1032" spans="1:7" ht="15.75">
      <c r="A1032" s="269"/>
      <c r="B1032" s="269"/>
      <c r="C1032" s="271"/>
      <c r="D1032" s="30"/>
      <c r="E1032" s="292"/>
      <c r="F1032" s="269"/>
      <c r="G1032" s="29"/>
    </row>
    <row r="1033" spans="1:7" ht="15.75">
      <c r="A1033" s="269"/>
      <c r="B1033" s="269"/>
      <c r="C1033" s="271"/>
      <c r="D1033" s="30"/>
      <c r="E1033" s="292"/>
      <c r="F1033" s="269"/>
      <c r="G1033" s="29"/>
    </row>
    <row r="1034" spans="1:7" ht="15.75">
      <c r="A1034" s="269"/>
      <c r="B1034" s="269"/>
      <c r="C1034" s="271"/>
      <c r="D1034" s="30"/>
      <c r="E1034" s="292"/>
      <c r="F1034" s="269"/>
      <c r="G1034" s="29"/>
    </row>
    <row r="1035" spans="1:7" ht="15.75">
      <c r="A1035" s="269"/>
      <c r="B1035" s="269"/>
      <c r="C1035" s="271"/>
      <c r="D1035" s="30"/>
      <c r="E1035" s="292"/>
      <c r="F1035" s="269"/>
      <c r="G1035" s="29"/>
    </row>
    <row r="1036" spans="1:7" ht="15.75">
      <c r="A1036" s="269"/>
      <c r="B1036" s="269"/>
      <c r="C1036" s="271"/>
      <c r="D1036" s="30"/>
      <c r="E1036" s="292"/>
      <c r="F1036" s="269"/>
      <c r="G1036" s="29"/>
    </row>
    <row r="1037" spans="1:7" ht="15.75">
      <c r="A1037" s="269"/>
      <c r="B1037" s="269"/>
      <c r="C1037" s="271"/>
      <c r="D1037" s="30"/>
      <c r="E1037" s="292"/>
      <c r="F1037" s="269"/>
      <c r="G1037" s="29"/>
    </row>
    <row r="1038" spans="1:7" ht="15.75">
      <c r="A1038" s="269"/>
      <c r="B1038" s="269"/>
      <c r="C1038" s="271"/>
      <c r="D1038" s="30"/>
      <c r="E1038" s="292"/>
      <c r="F1038" s="269"/>
      <c r="G1038" s="29"/>
    </row>
    <row r="1039" spans="1:7" ht="15.75">
      <c r="A1039" s="269"/>
      <c r="B1039" s="269"/>
      <c r="C1039" s="271"/>
      <c r="D1039" s="30"/>
      <c r="E1039" s="292"/>
      <c r="F1039" s="269"/>
      <c r="G1039" s="29"/>
    </row>
    <row r="1040" spans="1:7" ht="15.75">
      <c r="A1040" s="269"/>
      <c r="B1040" s="269"/>
      <c r="C1040" s="271"/>
      <c r="D1040" s="30"/>
      <c r="E1040" s="292"/>
      <c r="F1040" s="269"/>
      <c r="G1040" s="29"/>
    </row>
    <row r="1041" spans="1:7" ht="15.75">
      <c r="A1041" s="269"/>
      <c r="B1041" s="269"/>
      <c r="C1041" s="271"/>
      <c r="D1041" s="30"/>
      <c r="E1041" s="292"/>
      <c r="F1041" s="269"/>
      <c r="G1041" s="29"/>
    </row>
    <row r="1042" spans="1:7" ht="15.75">
      <c r="A1042" s="269"/>
      <c r="B1042" s="269"/>
      <c r="C1042" s="271"/>
      <c r="D1042" s="30"/>
      <c r="E1042" s="292"/>
      <c r="F1042" s="269"/>
      <c r="G1042" s="29"/>
    </row>
    <row r="1043" spans="1:7" ht="15.75">
      <c r="A1043" s="269"/>
      <c r="B1043" s="269"/>
      <c r="C1043" s="271"/>
      <c r="D1043" s="30"/>
      <c r="E1043" s="292"/>
      <c r="F1043" s="269"/>
      <c r="G1043" s="29"/>
    </row>
    <row r="1044" spans="1:7" ht="15.75">
      <c r="A1044" s="269"/>
      <c r="B1044" s="269"/>
      <c r="C1044" s="271"/>
      <c r="D1044" s="30"/>
      <c r="E1044" s="292"/>
      <c r="F1044" s="269"/>
      <c r="G1044" s="29"/>
    </row>
    <row r="1045" spans="1:7" ht="15.75">
      <c r="A1045" s="269"/>
      <c r="B1045" s="269"/>
      <c r="C1045" s="271"/>
      <c r="D1045" s="30"/>
      <c r="E1045" s="292"/>
      <c r="F1045" s="269"/>
      <c r="G1045" s="29"/>
    </row>
    <row r="1046" spans="1:7" ht="15.75">
      <c r="A1046" s="269"/>
      <c r="B1046" s="269"/>
      <c r="C1046" s="271"/>
      <c r="D1046" s="30"/>
      <c r="E1046" s="292"/>
      <c r="F1046" s="269"/>
      <c r="G1046" s="29"/>
    </row>
    <row r="1047" spans="1:7" ht="15.75">
      <c r="A1047" s="269"/>
      <c r="B1047" s="269"/>
      <c r="C1047" s="271"/>
      <c r="D1047" s="30"/>
      <c r="E1047" s="292"/>
      <c r="F1047" s="269"/>
      <c r="G1047" s="29"/>
    </row>
    <row r="1048" spans="1:7" ht="15.75">
      <c r="A1048" s="269"/>
      <c r="B1048" s="269"/>
      <c r="C1048" s="271"/>
      <c r="D1048" s="30"/>
      <c r="E1048" s="292"/>
      <c r="F1048" s="269"/>
      <c r="G1048" s="29"/>
    </row>
    <row r="1049" spans="1:7" ht="15.75">
      <c r="A1049" s="269"/>
      <c r="B1049" s="269"/>
      <c r="C1049" s="271"/>
      <c r="D1049" s="30"/>
      <c r="E1049" s="292"/>
      <c r="F1049" s="269"/>
      <c r="G1049" s="29"/>
    </row>
    <row r="1050" spans="1:7" ht="15.75">
      <c r="A1050" s="269"/>
      <c r="B1050" s="269"/>
      <c r="C1050" s="271"/>
      <c r="D1050" s="30"/>
      <c r="E1050" s="292"/>
      <c r="F1050" s="269"/>
      <c r="G1050" s="29"/>
    </row>
    <row r="1051" spans="1:7" ht="15.75">
      <c r="A1051" s="269"/>
      <c r="B1051" s="269"/>
      <c r="C1051" s="271"/>
      <c r="D1051" s="30"/>
      <c r="E1051" s="292"/>
      <c r="F1051" s="269"/>
      <c r="G1051" s="29"/>
    </row>
    <row r="1052" spans="1:7" ht="15.75">
      <c r="A1052" s="269"/>
      <c r="B1052" s="269"/>
      <c r="C1052" s="271"/>
      <c r="D1052" s="30"/>
      <c r="E1052" s="292"/>
      <c r="F1052" s="269"/>
      <c r="G1052" s="29"/>
    </row>
    <row r="1053" spans="1:7" ht="15.75">
      <c r="A1053" s="269"/>
      <c r="B1053" s="269"/>
      <c r="C1053" s="271"/>
      <c r="D1053" s="30"/>
      <c r="E1053" s="292"/>
      <c r="F1053" s="269"/>
      <c r="G1053" s="29"/>
    </row>
    <row r="1054" spans="1:7" ht="15.75">
      <c r="A1054" s="269"/>
      <c r="B1054" s="269"/>
      <c r="C1054" s="271"/>
      <c r="D1054" s="30"/>
      <c r="E1054" s="292"/>
      <c r="F1054" s="269"/>
      <c r="G1054" s="29"/>
    </row>
    <row r="1055" spans="1:7" ht="15.75">
      <c r="A1055" s="269"/>
      <c r="B1055" s="269"/>
      <c r="C1055" s="271"/>
      <c r="D1055" s="30"/>
      <c r="E1055" s="292"/>
      <c r="F1055" s="269"/>
      <c r="G1055" s="29"/>
    </row>
    <row r="1056" spans="1:7" ht="15.75">
      <c r="A1056" s="269"/>
      <c r="B1056" s="269"/>
      <c r="C1056" s="271"/>
      <c r="D1056" s="30"/>
      <c r="E1056" s="292"/>
      <c r="F1056" s="269"/>
      <c r="G1056" s="29"/>
    </row>
    <row r="1057" spans="1:7" ht="15.75">
      <c r="A1057" s="269"/>
      <c r="B1057" s="269"/>
      <c r="C1057" s="271"/>
      <c r="D1057" s="30"/>
      <c r="E1057" s="292"/>
      <c r="F1057" s="269"/>
      <c r="G1057" s="29"/>
    </row>
    <row r="1058" spans="1:7" ht="15.75">
      <c r="A1058" s="269"/>
      <c r="B1058" s="269"/>
      <c r="C1058" s="271"/>
      <c r="D1058" s="30"/>
      <c r="E1058" s="292"/>
      <c r="F1058" s="269"/>
      <c r="G1058" s="29"/>
    </row>
    <row r="1059" spans="1:7" ht="15.75">
      <c r="A1059" s="269"/>
      <c r="B1059" s="269"/>
      <c r="C1059" s="271"/>
      <c r="D1059" s="30"/>
      <c r="E1059" s="292"/>
      <c r="F1059" s="269"/>
      <c r="G1059" s="29"/>
    </row>
    <row r="1060" spans="1:7" ht="15.75">
      <c r="A1060" s="269"/>
      <c r="B1060" s="269"/>
      <c r="C1060" s="271"/>
      <c r="D1060" s="30"/>
      <c r="E1060" s="292"/>
      <c r="F1060" s="269"/>
      <c r="G1060" s="29"/>
    </row>
    <row r="1061" spans="1:7" ht="15.75">
      <c r="A1061" s="269"/>
      <c r="B1061" s="269"/>
      <c r="C1061" s="271"/>
      <c r="D1061" s="30"/>
      <c r="E1061" s="292"/>
      <c r="F1061" s="269"/>
      <c r="G1061" s="29"/>
    </row>
    <row r="1062" spans="1:7" ht="15.75">
      <c r="A1062" s="269"/>
      <c r="B1062" s="269"/>
      <c r="C1062" s="271"/>
      <c r="D1062" s="30"/>
      <c r="E1062" s="292"/>
      <c r="F1062" s="269"/>
      <c r="G1062" s="29"/>
    </row>
    <row r="1063" spans="1:7" ht="15.75">
      <c r="A1063" s="269"/>
      <c r="B1063" s="269"/>
      <c r="C1063" s="271"/>
      <c r="D1063" s="30"/>
      <c r="E1063" s="292"/>
      <c r="F1063" s="269"/>
      <c r="G1063" s="29"/>
    </row>
    <row r="1064" spans="1:7" ht="15.75">
      <c r="A1064" s="269"/>
      <c r="B1064" s="269"/>
      <c r="C1064" s="271"/>
      <c r="D1064" s="30"/>
      <c r="E1064" s="292"/>
      <c r="F1064" s="269"/>
      <c r="G1064" s="29"/>
    </row>
    <row r="1065" spans="1:7" ht="15.75">
      <c r="A1065" s="269"/>
      <c r="B1065" s="269"/>
      <c r="C1065" s="271"/>
      <c r="D1065" s="30"/>
      <c r="E1065" s="292"/>
      <c r="F1065" s="269"/>
      <c r="G1065" s="29"/>
    </row>
    <row r="1066" spans="1:7" ht="15.75">
      <c r="A1066" s="269"/>
      <c r="B1066" s="269"/>
      <c r="C1066" s="271"/>
      <c r="D1066" s="30"/>
      <c r="E1066" s="292"/>
      <c r="F1066" s="269"/>
      <c r="G1066" s="29"/>
    </row>
    <row r="1067" spans="1:7" ht="15.75">
      <c r="A1067" s="269"/>
      <c r="B1067" s="269"/>
      <c r="C1067" s="271"/>
      <c r="D1067" s="30"/>
      <c r="E1067" s="292"/>
      <c r="F1067" s="269"/>
      <c r="G1067" s="29"/>
    </row>
    <row r="1068" spans="1:7" ht="15.75">
      <c r="A1068" s="269"/>
      <c r="B1068" s="269"/>
      <c r="C1068" s="271"/>
      <c r="D1068" s="30"/>
      <c r="E1068" s="292"/>
      <c r="F1068" s="269"/>
      <c r="G1068" s="29"/>
    </row>
    <row r="1069" spans="1:7" ht="15.75">
      <c r="A1069" s="269"/>
      <c r="B1069" s="269"/>
      <c r="C1069" s="271"/>
      <c r="D1069" s="30"/>
      <c r="E1069" s="292"/>
      <c r="F1069" s="269"/>
      <c r="G1069" s="29"/>
    </row>
    <row r="1070" spans="1:7" ht="15.75">
      <c r="A1070" s="269"/>
      <c r="B1070" s="269"/>
      <c r="C1070" s="271"/>
      <c r="D1070" s="30"/>
      <c r="E1070" s="292"/>
      <c r="F1070" s="269"/>
      <c r="G1070" s="29"/>
    </row>
    <row r="1071" spans="1:7" ht="15.75">
      <c r="A1071" s="269"/>
      <c r="B1071" s="269"/>
      <c r="C1071" s="271"/>
      <c r="D1071" s="30"/>
      <c r="E1071" s="292"/>
      <c r="F1071" s="269"/>
      <c r="G1071" s="29"/>
    </row>
    <row r="1072" spans="1:7" ht="15.75">
      <c r="A1072" s="269"/>
      <c r="B1072" s="269"/>
      <c r="C1072" s="271"/>
      <c r="D1072" s="30"/>
      <c r="E1072" s="292"/>
      <c r="F1072" s="269"/>
      <c r="G1072" s="29"/>
    </row>
    <row r="1073" spans="1:7" ht="15.75">
      <c r="A1073" s="269"/>
      <c r="B1073" s="269"/>
      <c r="C1073" s="271"/>
      <c r="D1073" s="30"/>
      <c r="E1073" s="292"/>
      <c r="F1073" s="269"/>
      <c r="G1073" s="29"/>
    </row>
    <row r="1074" spans="1:7" ht="15.75">
      <c r="A1074" s="269"/>
      <c r="B1074" s="269"/>
      <c r="C1074" s="271"/>
      <c r="D1074" s="30"/>
      <c r="E1074" s="292"/>
      <c r="F1074" s="269"/>
      <c r="G1074" s="29"/>
    </row>
    <row r="1075" spans="1:7" ht="15.75">
      <c r="A1075" s="269"/>
      <c r="B1075" s="269"/>
      <c r="C1075" s="271"/>
      <c r="D1075" s="30"/>
      <c r="E1075" s="292"/>
      <c r="F1075" s="269"/>
      <c r="G1075" s="29"/>
    </row>
    <row r="1076" spans="1:7" ht="15.75">
      <c r="A1076" s="269"/>
      <c r="B1076" s="269"/>
      <c r="C1076" s="271"/>
      <c r="D1076" s="30"/>
      <c r="E1076" s="292"/>
      <c r="F1076" s="269"/>
      <c r="G1076" s="29"/>
    </row>
    <row r="1077" spans="1:7" ht="15.75">
      <c r="A1077" s="269"/>
      <c r="B1077" s="269"/>
      <c r="C1077" s="271"/>
      <c r="D1077" s="30"/>
      <c r="E1077" s="292"/>
      <c r="F1077" s="269"/>
      <c r="G1077" s="29"/>
    </row>
    <row r="1078" spans="1:7" ht="15.75">
      <c r="A1078" s="269"/>
      <c r="B1078" s="269"/>
      <c r="C1078" s="271"/>
      <c r="D1078" s="30"/>
      <c r="E1078" s="292"/>
      <c r="F1078" s="269"/>
      <c r="G1078" s="29"/>
    </row>
    <row r="1079" spans="1:7" ht="15.75">
      <c r="A1079" s="269"/>
      <c r="B1079" s="269"/>
      <c r="C1079" s="271"/>
      <c r="D1079" s="30"/>
      <c r="E1079" s="292"/>
      <c r="F1079" s="269"/>
      <c r="G1079" s="29"/>
    </row>
    <row r="1080" spans="1:7" ht="15.75">
      <c r="A1080" s="269"/>
      <c r="B1080" s="269"/>
      <c r="C1080" s="271"/>
      <c r="D1080" s="30"/>
      <c r="E1080" s="292"/>
      <c r="F1080" s="269"/>
      <c r="G1080" s="29"/>
    </row>
    <row r="1081" spans="1:7" ht="15.75">
      <c r="A1081" s="269"/>
      <c r="B1081" s="269"/>
      <c r="C1081" s="271"/>
      <c r="D1081" s="30"/>
      <c r="E1081" s="292"/>
      <c r="F1081" s="269"/>
      <c r="G1081" s="29"/>
    </row>
    <row r="1082" spans="1:7" ht="15.75">
      <c r="A1082" s="269"/>
      <c r="B1082" s="269"/>
      <c r="C1082" s="271"/>
      <c r="D1082" s="30"/>
      <c r="E1082" s="292"/>
      <c r="F1082" s="269"/>
      <c r="G1082" s="29"/>
    </row>
    <row r="1083" spans="1:7" ht="15.75">
      <c r="A1083" s="269"/>
      <c r="B1083" s="269"/>
      <c r="C1083" s="271"/>
      <c r="D1083" s="30"/>
      <c r="E1083" s="292"/>
      <c r="F1083" s="269"/>
      <c r="G1083" s="29"/>
    </row>
    <row r="1084" spans="1:7" ht="15.75">
      <c r="A1084" s="269"/>
      <c r="B1084" s="269"/>
      <c r="C1084" s="271"/>
      <c r="D1084" s="30"/>
      <c r="E1084" s="292"/>
      <c r="F1084" s="269"/>
      <c r="G1084" s="29"/>
    </row>
    <row r="1085" spans="1:7" ht="15.75">
      <c r="A1085" s="269"/>
      <c r="B1085" s="269"/>
      <c r="C1085" s="271"/>
      <c r="D1085" s="30"/>
      <c r="E1085" s="292"/>
      <c r="F1085" s="269"/>
      <c r="G1085" s="29"/>
    </row>
    <row r="1086" spans="1:7" ht="15.75">
      <c r="A1086" s="269"/>
      <c r="B1086" s="269"/>
      <c r="C1086" s="271"/>
      <c r="D1086" s="30"/>
      <c r="E1086" s="292"/>
      <c r="F1086" s="269"/>
      <c r="G1086" s="29"/>
    </row>
    <row r="1087" spans="1:7" ht="15.75">
      <c r="A1087" s="269"/>
      <c r="B1087" s="269"/>
      <c r="C1087" s="271"/>
      <c r="D1087" s="30"/>
      <c r="E1087" s="292"/>
      <c r="F1087" s="269"/>
      <c r="G1087" s="29"/>
    </row>
    <row r="1088" spans="1:7" ht="15.75">
      <c r="A1088" s="269"/>
      <c r="B1088" s="269"/>
      <c r="C1088" s="271"/>
      <c r="D1088" s="30"/>
      <c r="E1088" s="292"/>
      <c r="F1088" s="269"/>
      <c r="G1088" s="29"/>
    </row>
    <row r="1089" spans="1:7" ht="15.75">
      <c r="A1089" s="269"/>
      <c r="B1089" s="269"/>
      <c r="C1089" s="271"/>
      <c r="D1089" s="30"/>
      <c r="E1089" s="292"/>
      <c r="F1089" s="269"/>
      <c r="G1089" s="29"/>
    </row>
    <row r="1090" spans="1:7" ht="15.75">
      <c r="A1090" s="269"/>
      <c r="B1090" s="269"/>
      <c r="C1090" s="271"/>
      <c r="D1090" s="30"/>
      <c r="E1090" s="292"/>
      <c r="F1090" s="269"/>
      <c r="G1090" s="29"/>
    </row>
    <row r="1091" spans="1:7" ht="15.75">
      <c r="A1091" s="269"/>
      <c r="B1091" s="269"/>
      <c r="C1091" s="271"/>
      <c r="D1091" s="30"/>
      <c r="E1091" s="292"/>
      <c r="F1091" s="269"/>
      <c r="G1091" s="29"/>
    </row>
    <row r="1092" spans="1:7" ht="15.75">
      <c r="A1092" s="269"/>
      <c r="B1092" s="269"/>
      <c r="C1092" s="271"/>
      <c r="D1092" s="30"/>
      <c r="E1092" s="292"/>
      <c r="F1092" s="269"/>
      <c r="G1092" s="29"/>
    </row>
    <row r="1093" spans="1:7" ht="15.75">
      <c r="A1093" s="269"/>
      <c r="B1093" s="269"/>
      <c r="C1093" s="271"/>
      <c r="D1093" s="30"/>
      <c r="E1093" s="292"/>
      <c r="F1093" s="269"/>
      <c r="G1093" s="29"/>
    </row>
    <row r="1094" spans="1:7" ht="15.75">
      <c r="A1094" s="269"/>
      <c r="B1094" s="269"/>
      <c r="C1094" s="271"/>
      <c r="D1094" s="30"/>
      <c r="E1094" s="292"/>
      <c r="F1094" s="269"/>
      <c r="G1094" s="29"/>
    </row>
    <row r="1095" spans="1:7" ht="15.75">
      <c r="A1095" s="269"/>
      <c r="B1095" s="269"/>
      <c r="C1095" s="271"/>
      <c r="D1095" s="30"/>
      <c r="E1095" s="292"/>
      <c r="F1095" s="269"/>
      <c r="G1095" s="29"/>
    </row>
    <row r="1096" spans="1:7" ht="15.75">
      <c r="A1096" s="269"/>
      <c r="B1096" s="269"/>
      <c r="C1096" s="271"/>
      <c r="D1096" s="30"/>
      <c r="E1096" s="292"/>
      <c r="F1096" s="269"/>
      <c r="G1096" s="29"/>
    </row>
    <row r="1097" spans="1:7" ht="15.75">
      <c r="A1097" s="269"/>
      <c r="B1097" s="269"/>
      <c r="C1097" s="271"/>
      <c r="D1097" s="30"/>
      <c r="E1097" s="292"/>
      <c r="F1097" s="269"/>
      <c r="G1097" s="29"/>
    </row>
    <row r="1098" spans="1:7" ht="15.75">
      <c r="A1098" s="269"/>
      <c r="B1098" s="269"/>
      <c r="C1098" s="271"/>
      <c r="D1098" s="30"/>
      <c r="E1098" s="292"/>
      <c r="F1098" s="269"/>
      <c r="G1098" s="29"/>
    </row>
    <row r="1099" spans="1:7" ht="15.75">
      <c r="A1099" s="269"/>
      <c r="B1099" s="269"/>
      <c r="C1099" s="271"/>
      <c r="D1099" s="30"/>
      <c r="E1099" s="292"/>
      <c r="F1099" s="269"/>
      <c r="G1099" s="29"/>
    </row>
    <row r="1100" spans="1:7" ht="15.75">
      <c r="A1100" s="269"/>
      <c r="B1100" s="269"/>
      <c r="C1100" s="271"/>
      <c r="D1100" s="30"/>
      <c r="E1100" s="292"/>
      <c r="F1100" s="269"/>
      <c r="G1100" s="29"/>
    </row>
    <row r="1101" spans="1:7" ht="15.75">
      <c r="A1101" s="269"/>
      <c r="B1101" s="269"/>
      <c r="C1101" s="271"/>
      <c r="D1101" s="30"/>
      <c r="E1101" s="292"/>
      <c r="F1101" s="269"/>
      <c r="G1101" s="29"/>
    </row>
    <row r="1102" spans="1:7" ht="15.75">
      <c r="A1102" s="269"/>
      <c r="B1102" s="269"/>
      <c r="C1102" s="271"/>
      <c r="D1102" s="30"/>
      <c r="E1102" s="292"/>
      <c r="F1102" s="269"/>
      <c r="G1102" s="29"/>
    </row>
    <row r="1103" spans="1:7" ht="15.75">
      <c r="A1103" s="269"/>
      <c r="B1103" s="269"/>
      <c r="C1103" s="271"/>
      <c r="D1103" s="30"/>
      <c r="E1103" s="292"/>
      <c r="F1103" s="269"/>
      <c r="G1103" s="29"/>
    </row>
    <row r="1104" spans="1:7" ht="15.75">
      <c r="A1104" s="269"/>
      <c r="B1104" s="269"/>
      <c r="C1104" s="271"/>
      <c r="D1104" s="30"/>
      <c r="E1104" s="292"/>
      <c r="F1104" s="269"/>
      <c r="G1104" s="29"/>
    </row>
    <row r="1105" spans="1:7" ht="15.75">
      <c r="A1105" s="269"/>
      <c r="B1105" s="269"/>
      <c r="C1105" s="271"/>
      <c r="D1105" s="30"/>
      <c r="E1105" s="292"/>
      <c r="F1105" s="269"/>
      <c r="G1105" s="29"/>
    </row>
    <row r="1106" spans="1:7" ht="15.75">
      <c r="A1106" s="269"/>
      <c r="B1106" s="269"/>
      <c r="C1106" s="271"/>
      <c r="D1106" s="30"/>
      <c r="E1106" s="292"/>
      <c r="F1106" s="269"/>
      <c r="G1106" s="29"/>
    </row>
    <row r="1107" spans="1:7" ht="15.75">
      <c r="A1107" s="269"/>
      <c r="B1107" s="269"/>
      <c r="C1107" s="271"/>
      <c r="D1107" s="30"/>
      <c r="E1107" s="292"/>
      <c r="F1107" s="269"/>
      <c r="G1107" s="29"/>
    </row>
    <row r="1108" spans="1:7" ht="15.75">
      <c r="A1108" s="269"/>
      <c r="B1108" s="269"/>
      <c r="C1108" s="271"/>
      <c r="D1108" s="30"/>
      <c r="E1108" s="292"/>
      <c r="F1108" s="269"/>
      <c r="G1108" s="29"/>
    </row>
    <row r="1109" spans="1:7" ht="15.75">
      <c r="A1109" s="269"/>
      <c r="B1109" s="269"/>
      <c r="C1109" s="271"/>
      <c r="D1109" s="30"/>
      <c r="E1109" s="292"/>
      <c r="F1109" s="269"/>
      <c r="G1109" s="29"/>
    </row>
    <row r="1110" spans="1:7" ht="15.75">
      <c r="A1110" s="269"/>
      <c r="B1110" s="269"/>
      <c r="C1110" s="271"/>
      <c r="D1110" s="30"/>
      <c r="E1110" s="292"/>
      <c r="F1110" s="269"/>
      <c r="G1110" s="29"/>
    </row>
    <row r="1111" spans="1:7" ht="15.75">
      <c r="A1111" s="269"/>
      <c r="B1111" s="269"/>
      <c r="C1111" s="271"/>
      <c r="D1111" s="30"/>
      <c r="E1111" s="292"/>
      <c r="F1111" s="269"/>
      <c r="G1111" s="29"/>
    </row>
    <row r="1112" spans="1:7" ht="15.75">
      <c r="A1112" s="269"/>
      <c r="B1112" s="269"/>
      <c r="C1112" s="271"/>
      <c r="D1112" s="30"/>
      <c r="E1112" s="292"/>
      <c r="F1112" s="269"/>
      <c r="G1112" s="29"/>
    </row>
    <row r="1113" spans="1:7" ht="15.75">
      <c r="A1113" s="269"/>
      <c r="B1113" s="269"/>
      <c r="C1113" s="271"/>
      <c r="D1113" s="30"/>
      <c r="E1113" s="292"/>
      <c r="F1113" s="269"/>
      <c r="G1113" s="29"/>
    </row>
    <row r="1114" spans="1:7" ht="15.75">
      <c r="A1114" s="269"/>
      <c r="B1114" s="269"/>
      <c r="C1114" s="271"/>
      <c r="D1114" s="30"/>
      <c r="E1114" s="292"/>
      <c r="F1114" s="269"/>
      <c r="G1114" s="29"/>
    </row>
    <row r="1115" spans="1:7" ht="15.75">
      <c r="A1115" s="269"/>
      <c r="B1115" s="269"/>
      <c r="C1115" s="271"/>
      <c r="D1115" s="30"/>
      <c r="E1115" s="292"/>
      <c r="F1115" s="269"/>
      <c r="G1115" s="29"/>
    </row>
    <row r="1116" spans="1:7" ht="15.75">
      <c r="A1116" s="269"/>
      <c r="B1116" s="269"/>
      <c r="C1116" s="271"/>
      <c r="D1116" s="30"/>
      <c r="E1116" s="292"/>
      <c r="F1116" s="269"/>
      <c r="G1116" s="29"/>
    </row>
    <row r="1117" spans="1:7" ht="15.75">
      <c r="A1117" s="269"/>
      <c r="B1117" s="269"/>
      <c r="C1117" s="271"/>
      <c r="D1117" s="30"/>
      <c r="E1117" s="292"/>
      <c r="F1117" s="269"/>
      <c r="G1117" s="29"/>
    </row>
    <row r="1118" spans="1:7" ht="15.75">
      <c r="A1118" s="269"/>
      <c r="B1118" s="269"/>
      <c r="C1118" s="271"/>
      <c r="D1118" s="30"/>
      <c r="E1118" s="292"/>
      <c r="F1118" s="269"/>
      <c r="G1118" s="29"/>
    </row>
    <row r="1119" spans="1:7" ht="15.75">
      <c r="A1119" s="269"/>
      <c r="B1119" s="269"/>
      <c r="C1119" s="271"/>
      <c r="D1119" s="30"/>
      <c r="E1119" s="292"/>
      <c r="F1119" s="269"/>
      <c r="G1119" s="29"/>
    </row>
    <row r="1120" spans="1:7" ht="15.75">
      <c r="A1120" s="269"/>
      <c r="B1120" s="269"/>
      <c r="C1120" s="271"/>
      <c r="D1120" s="30"/>
      <c r="E1120" s="292"/>
      <c r="F1120" s="269"/>
      <c r="G1120" s="29"/>
    </row>
    <row r="1121" spans="1:7" ht="15.75">
      <c r="A1121" s="269"/>
      <c r="B1121" s="269"/>
      <c r="C1121" s="271"/>
      <c r="D1121" s="30"/>
      <c r="E1121" s="292"/>
      <c r="F1121" s="269"/>
      <c r="G1121" s="29"/>
    </row>
    <row r="1122" spans="1:7" ht="15.75">
      <c r="A1122" s="269"/>
      <c r="B1122" s="269"/>
      <c r="C1122" s="271"/>
      <c r="D1122" s="30"/>
      <c r="E1122" s="292"/>
      <c r="F1122" s="269"/>
      <c r="G1122" s="29"/>
    </row>
    <row r="1123" spans="1:7" ht="15.75">
      <c r="A1123" s="269"/>
      <c r="B1123" s="269"/>
      <c r="C1123" s="271"/>
      <c r="D1123" s="30"/>
      <c r="E1123" s="292"/>
      <c r="F1123" s="269"/>
      <c r="G1123" s="29"/>
    </row>
    <row r="1124" spans="1:7" ht="15.75">
      <c r="A1124" s="269"/>
      <c r="B1124" s="269"/>
      <c r="C1124" s="271"/>
      <c r="D1124" s="30"/>
      <c r="E1124" s="292"/>
      <c r="F1124" s="269"/>
      <c r="G1124" s="29"/>
    </row>
    <row r="1125" spans="1:7" ht="15.75">
      <c r="A1125" s="269"/>
      <c r="B1125" s="269"/>
      <c r="C1125" s="271"/>
      <c r="D1125" s="30"/>
      <c r="E1125" s="292"/>
      <c r="F1125" s="269"/>
      <c r="G1125" s="29"/>
    </row>
    <row r="1126" spans="1:7" ht="15.75">
      <c r="A1126" s="269"/>
      <c r="B1126" s="269"/>
      <c r="C1126" s="271"/>
      <c r="D1126" s="30"/>
      <c r="E1126" s="292"/>
      <c r="F1126" s="269"/>
      <c r="G1126" s="29"/>
    </row>
    <row r="1127" spans="1:7" ht="15.75">
      <c r="A1127" s="269"/>
      <c r="B1127" s="269"/>
      <c r="C1127" s="271"/>
      <c r="D1127" s="30"/>
      <c r="E1127" s="292"/>
      <c r="F1127" s="269"/>
      <c r="G1127" s="29"/>
    </row>
    <row r="1128" spans="1:7" ht="15.75">
      <c r="A1128" s="269"/>
      <c r="B1128" s="269"/>
      <c r="C1128" s="271"/>
      <c r="D1128" s="30"/>
      <c r="E1128" s="292"/>
      <c r="F1128" s="269"/>
      <c r="G1128" s="29"/>
    </row>
    <row r="1129" spans="1:7" ht="15.75">
      <c r="A1129" s="269"/>
      <c r="B1129" s="269"/>
      <c r="C1129" s="271"/>
      <c r="D1129" s="30"/>
      <c r="E1129" s="292"/>
      <c r="F1129" s="269"/>
      <c r="G1129" s="29"/>
    </row>
    <row r="1130" spans="1:7" ht="15.75">
      <c r="A1130" s="269"/>
      <c r="B1130" s="269"/>
      <c r="C1130" s="271"/>
      <c r="D1130" s="30"/>
      <c r="E1130" s="292"/>
      <c r="F1130" s="269"/>
      <c r="G1130" s="29"/>
    </row>
    <row r="1131" spans="1:7" ht="15.75">
      <c r="A1131" s="269"/>
      <c r="B1131" s="269"/>
      <c r="C1131" s="271"/>
      <c r="D1131" s="30"/>
      <c r="E1131" s="292"/>
      <c r="F1131" s="269"/>
      <c r="G1131" s="29"/>
    </row>
    <row r="1132" spans="1:7" ht="15.75">
      <c r="A1132" s="269"/>
      <c r="B1132" s="269"/>
      <c r="C1132" s="271"/>
      <c r="D1132" s="30"/>
      <c r="E1132" s="292"/>
      <c r="F1132" s="269"/>
      <c r="G1132" s="29"/>
    </row>
    <row r="1133" spans="1:7" ht="15.75">
      <c r="A1133" s="269"/>
      <c r="B1133" s="269"/>
      <c r="C1133" s="271"/>
      <c r="D1133" s="30"/>
      <c r="E1133" s="292"/>
      <c r="F1133" s="269"/>
      <c r="G1133" s="29"/>
    </row>
    <row r="1134" spans="1:7" ht="15.75">
      <c r="A1134" s="269"/>
      <c r="B1134" s="269"/>
      <c r="C1134" s="271"/>
      <c r="D1134" s="30"/>
      <c r="E1134" s="292"/>
      <c r="F1134" s="269"/>
      <c r="G1134" s="29"/>
    </row>
    <row r="1135" spans="1:7" ht="15.75">
      <c r="A1135" s="269"/>
      <c r="B1135" s="269"/>
      <c r="C1135" s="271"/>
      <c r="D1135" s="30"/>
      <c r="E1135" s="292"/>
      <c r="F1135" s="269"/>
      <c r="G1135" s="29"/>
    </row>
    <row r="1136" spans="1:7" ht="15.75">
      <c r="A1136" s="269"/>
      <c r="B1136" s="269"/>
      <c r="C1136" s="271"/>
      <c r="D1136" s="30"/>
      <c r="E1136" s="292"/>
      <c r="F1136" s="269"/>
      <c r="G1136" s="29"/>
    </row>
    <row r="1137" spans="1:7" ht="15.75">
      <c r="A1137" s="269"/>
      <c r="B1137" s="269"/>
      <c r="C1137" s="271"/>
      <c r="D1137" s="30"/>
      <c r="E1137" s="292"/>
      <c r="F1137" s="269"/>
      <c r="G1137" s="29"/>
    </row>
    <row r="1138" spans="1:7" ht="15.75">
      <c r="A1138" s="269"/>
      <c r="B1138" s="269"/>
      <c r="C1138" s="271"/>
      <c r="D1138" s="30"/>
      <c r="E1138" s="292"/>
      <c r="F1138" s="269"/>
      <c r="G1138" s="29"/>
    </row>
    <row r="1139" spans="1:7" ht="15.75">
      <c r="A1139" s="269"/>
      <c r="B1139" s="269"/>
      <c r="C1139" s="271"/>
      <c r="D1139" s="30"/>
      <c r="E1139" s="292"/>
      <c r="F1139" s="269"/>
      <c r="G1139" s="29"/>
    </row>
    <row r="1140" spans="1:7" ht="15.75">
      <c r="A1140" s="269"/>
      <c r="B1140" s="269"/>
      <c r="C1140" s="271"/>
      <c r="D1140" s="30"/>
      <c r="E1140" s="292"/>
      <c r="F1140" s="269"/>
      <c r="G1140" s="29"/>
    </row>
    <row r="1141" spans="1:7" ht="15.75">
      <c r="A1141" s="269"/>
      <c r="B1141" s="269"/>
      <c r="C1141" s="271"/>
      <c r="D1141" s="30"/>
      <c r="E1141" s="292"/>
      <c r="F1141" s="269"/>
      <c r="G1141" s="29"/>
    </row>
    <row r="1142" spans="1:7" ht="15.75">
      <c r="A1142" s="269"/>
      <c r="B1142" s="269"/>
      <c r="C1142" s="271"/>
      <c r="D1142" s="30"/>
      <c r="E1142" s="292"/>
      <c r="F1142" s="269"/>
      <c r="G1142" s="29"/>
    </row>
    <row r="1143" spans="1:7" ht="15.75">
      <c r="A1143" s="269"/>
      <c r="B1143" s="269"/>
      <c r="C1143" s="271"/>
      <c r="D1143" s="30"/>
      <c r="E1143" s="292"/>
      <c r="F1143" s="269"/>
      <c r="G1143" s="29"/>
    </row>
    <row r="1144" spans="1:7" ht="15.75">
      <c r="A1144" s="269"/>
      <c r="B1144" s="269"/>
      <c r="C1144" s="271"/>
      <c r="D1144" s="30"/>
      <c r="E1144" s="292"/>
      <c r="F1144" s="269"/>
      <c r="G1144" s="29"/>
    </row>
    <row r="1145" spans="1:7" ht="15.75">
      <c r="A1145" s="269"/>
      <c r="B1145" s="269"/>
      <c r="C1145" s="271"/>
      <c r="D1145" s="30"/>
      <c r="E1145" s="292"/>
      <c r="F1145" s="269"/>
      <c r="G1145" s="29"/>
    </row>
    <row r="1146" spans="1:7" ht="15.75">
      <c r="A1146" s="269"/>
      <c r="B1146" s="269"/>
      <c r="C1146" s="271"/>
      <c r="D1146" s="30"/>
      <c r="E1146" s="292"/>
      <c r="F1146" s="269"/>
      <c r="G1146" s="29"/>
    </row>
    <row r="1147" spans="1:7" ht="15.75">
      <c r="A1147" s="269"/>
      <c r="B1147" s="269"/>
      <c r="C1147" s="271"/>
      <c r="D1147" s="30"/>
      <c r="E1147" s="292"/>
      <c r="F1147" s="269"/>
      <c r="G1147" s="29"/>
    </row>
    <row r="1148" spans="1:7" ht="15.75">
      <c r="A1148" s="269"/>
      <c r="B1148" s="269"/>
      <c r="C1148" s="271"/>
      <c r="D1148" s="30"/>
      <c r="E1148" s="292"/>
      <c r="F1148" s="269"/>
      <c r="G1148" s="29"/>
    </row>
    <row r="1149" spans="1:7" ht="15.75">
      <c r="A1149" s="269"/>
      <c r="B1149" s="269"/>
      <c r="C1149" s="271"/>
      <c r="D1149" s="30"/>
      <c r="E1149" s="292"/>
      <c r="F1149" s="269"/>
      <c r="G1149" s="29"/>
    </row>
    <row r="1150" spans="1:7" ht="15.75">
      <c r="A1150" s="269"/>
      <c r="B1150" s="269"/>
      <c r="C1150" s="271"/>
      <c r="D1150" s="30"/>
      <c r="E1150" s="292"/>
      <c r="F1150" s="269"/>
      <c r="G1150" s="29"/>
    </row>
    <row r="1151" spans="1:7" ht="15.75">
      <c r="A1151" s="269"/>
      <c r="B1151" s="269"/>
      <c r="C1151" s="271"/>
      <c r="D1151" s="30"/>
      <c r="E1151" s="292"/>
      <c r="F1151" s="269"/>
      <c r="G1151" s="29"/>
    </row>
    <row r="1152" spans="1:7" ht="15.75">
      <c r="A1152" s="269"/>
      <c r="B1152" s="269"/>
      <c r="C1152" s="271"/>
      <c r="D1152" s="30"/>
      <c r="E1152" s="292"/>
      <c r="F1152" s="269"/>
      <c r="G1152" s="29"/>
    </row>
    <row r="1153" spans="1:7" ht="15.75">
      <c r="A1153" s="269"/>
      <c r="B1153" s="269"/>
      <c r="C1153" s="271"/>
      <c r="D1153" s="30"/>
      <c r="E1153" s="292"/>
      <c r="F1153" s="269"/>
      <c r="G1153" s="29"/>
    </row>
    <row r="1154" spans="1:7" ht="15.75">
      <c r="A1154" s="269"/>
      <c r="B1154" s="269"/>
      <c r="C1154" s="271"/>
      <c r="D1154" s="30"/>
      <c r="E1154" s="292"/>
      <c r="F1154" s="269"/>
      <c r="G1154" s="29"/>
    </row>
    <row r="1155" spans="1:7" ht="15.75">
      <c r="A1155" s="269"/>
      <c r="B1155" s="269"/>
      <c r="C1155" s="271"/>
      <c r="D1155" s="30"/>
      <c r="E1155" s="292"/>
      <c r="F1155" s="269"/>
      <c r="G1155" s="29"/>
    </row>
    <row r="1156" spans="1:7" ht="15.75">
      <c r="A1156" s="269"/>
      <c r="B1156" s="269"/>
      <c r="C1156" s="271"/>
      <c r="D1156" s="30"/>
      <c r="E1156" s="292"/>
      <c r="F1156" s="269"/>
      <c r="G1156" s="29"/>
    </row>
    <row r="1157" spans="1:7" ht="15.75">
      <c r="A1157" s="269"/>
      <c r="B1157" s="269"/>
      <c r="C1157" s="271"/>
      <c r="D1157" s="30"/>
      <c r="E1157" s="292"/>
      <c r="F1157" s="269"/>
      <c r="G1157" s="29"/>
    </row>
    <row r="1158" spans="1:7" ht="15.75">
      <c r="A1158" s="269"/>
      <c r="B1158" s="269"/>
      <c r="C1158" s="271"/>
      <c r="D1158" s="30"/>
      <c r="E1158" s="292"/>
      <c r="F1158" s="269"/>
      <c r="G1158" s="29"/>
    </row>
    <row r="1159" spans="1:7" ht="15.75">
      <c r="A1159" s="269"/>
      <c r="B1159" s="269"/>
      <c r="C1159" s="271"/>
      <c r="D1159" s="30"/>
      <c r="E1159" s="292"/>
      <c r="F1159" s="269"/>
      <c r="G1159" s="29"/>
    </row>
    <row r="1160" spans="1:7" ht="15.75">
      <c r="A1160" s="269"/>
      <c r="B1160" s="269"/>
      <c r="C1160" s="271"/>
      <c r="D1160" s="30"/>
      <c r="E1160" s="292"/>
      <c r="F1160" s="269"/>
      <c r="G1160" s="29"/>
    </row>
    <row r="1161" spans="1:7" ht="15.75">
      <c r="A1161" s="269"/>
      <c r="B1161" s="269"/>
      <c r="C1161" s="271"/>
      <c r="D1161" s="30"/>
      <c r="E1161" s="292"/>
      <c r="F1161" s="269"/>
      <c r="G1161" s="29"/>
    </row>
    <row r="1162" spans="1:7" ht="15.75">
      <c r="A1162" s="269"/>
      <c r="B1162" s="269"/>
      <c r="C1162" s="271"/>
      <c r="D1162" s="30"/>
      <c r="E1162" s="292"/>
      <c r="F1162" s="269"/>
      <c r="G1162" s="29"/>
    </row>
    <row r="1163" spans="1:7" ht="15.75">
      <c r="A1163" s="269"/>
      <c r="B1163" s="269"/>
      <c r="C1163" s="271"/>
      <c r="D1163" s="30"/>
      <c r="E1163" s="292"/>
      <c r="F1163" s="269"/>
      <c r="G1163" s="29"/>
    </row>
    <row r="1164" spans="1:7" ht="15.75">
      <c r="A1164" s="269"/>
      <c r="B1164" s="269"/>
      <c r="C1164" s="271"/>
      <c r="D1164" s="30"/>
      <c r="E1164" s="292"/>
      <c r="F1164" s="269"/>
      <c r="G1164" s="29"/>
    </row>
    <row r="1165" spans="1:7" ht="15.75">
      <c r="A1165" s="269"/>
      <c r="B1165" s="269"/>
      <c r="C1165" s="271"/>
      <c r="D1165" s="30"/>
      <c r="E1165" s="292"/>
      <c r="F1165" s="269"/>
      <c r="G1165" s="29"/>
    </row>
    <row r="1166" spans="1:7" ht="15.75">
      <c r="A1166" s="269"/>
      <c r="B1166" s="269"/>
      <c r="C1166" s="271"/>
      <c r="D1166" s="30"/>
      <c r="E1166" s="292"/>
      <c r="F1166" s="269"/>
      <c r="G1166" s="29"/>
    </row>
    <row r="1167" spans="1:7" ht="15.75">
      <c r="A1167" s="269"/>
      <c r="B1167" s="269"/>
      <c r="C1167" s="271"/>
      <c r="D1167" s="30"/>
      <c r="E1167" s="292"/>
      <c r="F1167" s="269"/>
      <c r="G1167" s="29"/>
    </row>
    <row r="1168" spans="1:7" ht="15.75">
      <c r="A1168" s="269"/>
      <c r="B1168" s="269"/>
      <c r="C1168" s="271"/>
      <c r="D1168" s="30"/>
      <c r="E1168" s="292"/>
      <c r="F1168" s="269"/>
      <c r="G1168" s="29"/>
    </row>
    <row r="1169" spans="1:7" ht="15.75">
      <c r="A1169" s="269"/>
      <c r="B1169" s="269"/>
      <c r="C1169" s="271"/>
      <c r="D1169" s="30"/>
      <c r="E1169" s="292"/>
      <c r="F1169" s="269"/>
      <c r="G1169" s="29"/>
    </row>
    <row r="1170" spans="1:7" ht="15.75">
      <c r="A1170" s="269"/>
      <c r="B1170" s="269"/>
      <c r="C1170" s="271"/>
      <c r="D1170" s="30"/>
      <c r="E1170" s="292"/>
      <c r="F1170" s="269"/>
      <c r="G1170" s="29"/>
    </row>
    <row r="1171" spans="1:7" ht="15.75">
      <c r="A1171" s="269"/>
      <c r="B1171" s="269"/>
      <c r="C1171" s="271"/>
      <c r="D1171" s="30"/>
      <c r="E1171" s="292"/>
      <c r="F1171" s="269"/>
      <c r="G1171" s="29"/>
    </row>
    <row r="1172" spans="1:7" ht="15.75">
      <c r="A1172" s="269"/>
      <c r="B1172" s="269"/>
      <c r="C1172" s="271"/>
      <c r="D1172" s="30"/>
      <c r="E1172" s="292"/>
      <c r="F1172" s="269"/>
      <c r="G1172" s="29"/>
    </row>
    <row r="1173" spans="1:7" ht="15.75">
      <c r="A1173" s="269"/>
      <c r="B1173" s="269"/>
      <c r="C1173" s="271"/>
      <c r="D1173" s="30"/>
      <c r="E1173" s="292"/>
      <c r="F1173" s="269"/>
      <c r="G1173" s="29"/>
    </row>
    <row r="1174" spans="1:7" ht="15.75">
      <c r="A1174" s="269"/>
      <c r="B1174" s="269"/>
      <c r="C1174" s="271"/>
      <c r="D1174" s="30"/>
      <c r="E1174" s="292"/>
      <c r="F1174" s="269"/>
      <c r="G1174" s="29"/>
    </row>
    <row r="1175" spans="1:7" ht="15.75">
      <c r="A1175" s="269"/>
      <c r="B1175" s="269"/>
      <c r="C1175" s="271"/>
      <c r="D1175" s="30"/>
      <c r="E1175" s="292"/>
      <c r="F1175" s="269"/>
      <c r="G1175" s="29"/>
    </row>
    <row r="1176" spans="1:7" ht="15.75">
      <c r="A1176" s="269"/>
      <c r="B1176" s="269"/>
      <c r="C1176" s="271"/>
      <c r="D1176" s="30"/>
      <c r="E1176" s="292"/>
      <c r="F1176" s="269"/>
      <c r="G1176" s="29"/>
    </row>
    <row r="1177" spans="1:7" ht="15.75">
      <c r="A1177" s="269"/>
      <c r="B1177" s="269"/>
      <c r="C1177" s="271"/>
      <c r="D1177" s="30"/>
      <c r="E1177" s="292"/>
      <c r="F1177" s="269"/>
      <c r="G1177" s="29"/>
    </row>
    <row r="1178" spans="1:7" ht="15.75">
      <c r="A1178" s="269"/>
      <c r="B1178" s="269"/>
      <c r="C1178" s="271"/>
      <c r="D1178" s="30"/>
      <c r="E1178" s="292"/>
      <c r="F1178" s="269"/>
      <c r="G1178" s="29"/>
    </row>
    <row r="1179" spans="1:7" ht="15.75">
      <c r="A1179" s="269"/>
      <c r="B1179" s="269"/>
      <c r="C1179" s="271"/>
      <c r="D1179" s="30"/>
      <c r="E1179" s="292"/>
      <c r="F1179" s="269"/>
      <c r="G1179" s="29"/>
    </row>
    <row r="1180" spans="1:7" ht="15.75">
      <c r="A1180" s="269"/>
      <c r="B1180" s="269"/>
      <c r="C1180" s="271"/>
      <c r="D1180" s="30"/>
      <c r="E1180" s="292"/>
      <c r="F1180" s="269"/>
      <c r="G1180" s="29"/>
    </row>
    <row r="1181" spans="1:7" ht="15.75">
      <c r="A1181" s="269"/>
      <c r="B1181" s="269"/>
      <c r="C1181" s="271"/>
      <c r="D1181" s="30"/>
      <c r="E1181" s="292"/>
      <c r="F1181" s="269"/>
      <c r="G1181" s="29"/>
    </row>
    <row r="1182" spans="1:7" ht="15.75">
      <c r="A1182" s="269"/>
      <c r="B1182" s="269"/>
      <c r="C1182" s="271"/>
      <c r="D1182" s="30"/>
      <c r="E1182" s="292"/>
      <c r="F1182" s="269"/>
      <c r="G1182" s="29"/>
    </row>
    <row r="1183" spans="1:7" ht="15.75">
      <c r="A1183" s="269"/>
      <c r="B1183" s="269"/>
      <c r="C1183" s="271"/>
      <c r="D1183" s="30"/>
      <c r="E1183" s="292"/>
      <c r="F1183" s="269"/>
      <c r="G1183" s="29"/>
    </row>
    <row r="1184" spans="1:7" ht="15.75">
      <c r="A1184" s="269"/>
      <c r="B1184" s="269"/>
      <c r="C1184" s="271"/>
      <c r="D1184" s="30"/>
      <c r="E1184" s="292"/>
      <c r="F1184" s="269"/>
      <c r="G1184" s="29"/>
    </row>
    <row r="1185" spans="1:7" ht="15.75">
      <c r="A1185" s="269"/>
      <c r="B1185" s="269"/>
      <c r="C1185" s="271"/>
      <c r="D1185" s="30"/>
      <c r="E1185" s="292"/>
      <c r="F1185" s="269"/>
      <c r="G1185" s="29"/>
    </row>
    <row r="1186" spans="1:7" ht="15.75">
      <c r="A1186" s="269"/>
      <c r="B1186" s="269"/>
      <c r="C1186" s="271"/>
      <c r="D1186" s="30"/>
      <c r="E1186" s="292"/>
      <c r="F1186" s="269"/>
      <c r="G1186" s="29"/>
    </row>
    <row r="1187" spans="1:7" ht="15.75">
      <c r="A1187" s="269"/>
      <c r="B1187" s="269"/>
      <c r="C1187" s="271"/>
      <c r="D1187" s="30"/>
      <c r="E1187" s="292"/>
      <c r="F1187" s="269"/>
      <c r="G1187" s="29"/>
    </row>
    <row r="1188" spans="1:7" ht="15.75">
      <c r="A1188" s="269"/>
      <c r="B1188" s="269"/>
      <c r="C1188" s="271"/>
      <c r="D1188" s="30"/>
      <c r="E1188" s="292"/>
      <c r="F1188" s="269"/>
      <c r="G1188" s="29"/>
    </row>
    <row r="1189" spans="1:7" ht="15.75">
      <c r="A1189" s="269"/>
      <c r="B1189" s="269"/>
      <c r="C1189" s="271"/>
      <c r="D1189" s="30"/>
      <c r="E1189" s="292"/>
      <c r="F1189" s="269"/>
      <c r="G1189" s="29"/>
    </row>
    <row r="1190" spans="1:7" ht="15.75">
      <c r="A1190" s="269"/>
      <c r="B1190" s="269"/>
      <c r="C1190" s="271"/>
      <c r="D1190" s="30"/>
      <c r="E1190" s="292"/>
      <c r="F1190" s="269"/>
      <c r="G1190" s="29"/>
    </row>
    <row r="1191" spans="1:7" ht="15.75">
      <c r="A1191" s="269"/>
      <c r="B1191" s="269"/>
      <c r="C1191" s="271"/>
      <c r="D1191" s="30"/>
      <c r="E1191" s="292"/>
      <c r="F1191" s="269"/>
      <c r="G1191" s="29"/>
    </row>
    <row r="1192" spans="1:7" ht="15.75">
      <c r="A1192" s="269"/>
      <c r="B1192" s="269"/>
      <c r="C1192" s="271"/>
      <c r="D1192" s="30"/>
      <c r="E1192" s="292"/>
      <c r="F1192" s="269"/>
      <c r="G1192" s="29"/>
    </row>
    <row r="1193" spans="1:7" ht="15.75">
      <c r="A1193" s="269"/>
      <c r="B1193" s="269"/>
      <c r="C1193" s="271"/>
      <c r="D1193" s="30"/>
      <c r="E1193" s="292"/>
      <c r="F1193" s="269"/>
      <c r="G1193" s="29"/>
    </row>
    <row r="1194" spans="1:7" ht="15.75">
      <c r="A1194" s="269"/>
      <c r="B1194" s="269"/>
      <c r="C1194" s="271"/>
      <c r="D1194" s="30"/>
      <c r="E1194" s="292"/>
      <c r="F1194" s="269"/>
      <c r="G1194" s="29"/>
    </row>
    <row r="1195" spans="1:7" ht="15.75">
      <c r="A1195" s="269"/>
      <c r="B1195" s="269"/>
      <c r="C1195" s="271"/>
      <c r="D1195" s="30"/>
      <c r="E1195" s="292"/>
      <c r="F1195" s="269"/>
      <c r="G1195" s="29"/>
    </row>
    <row r="1196" spans="1:7" ht="15.75">
      <c r="A1196" s="269"/>
      <c r="B1196" s="269"/>
      <c r="C1196" s="271"/>
      <c r="D1196" s="30"/>
      <c r="E1196" s="292"/>
      <c r="F1196" s="269"/>
      <c r="G1196" s="29"/>
    </row>
    <row r="1197" spans="1:7" ht="15.75">
      <c r="A1197" s="269"/>
      <c r="B1197" s="269"/>
      <c r="C1197" s="271"/>
      <c r="D1197" s="30"/>
      <c r="E1197" s="292"/>
      <c r="F1197" s="269"/>
      <c r="G1197" s="29"/>
    </row>
    <row r="1198" spans="1:7" ht="15.75">
      <c r="A1198" s="269"/>
      <c r="B1198" s="269"/>
      <c r="C1198" s="271"/>
      <c r="D1198" s="30"/>
      <c r="E1198" s="292"/>
      <c r="F1198" s="269"/>
      <c r="G1198" s="29"/>
    </row>
    <row r="1199" spans="1:7" ht="15.75">
      <c r="A1199" s="269"/>
      <c r="B1199" s="269"/>
      <c r="C1199" s="271"/>
      <c r="D1199" s="30"/>
      <c r="E1199" s="292"/>
      <c r="F1199" s="269"/>
      <c r="G1199" s="29"/>
    </row>
    <row r="1200" spans="1:7" ht="15.75">
      <c r="A1200" s="269"/>
      <c r="B1200" s="269"/>
      <c r="C1200" s="271"/>
      <c r="D1200" s="30"/>
      <c r="E1200" s="292"/>
      <c r="F1200" s="269"/>
      <c r="G1200" s="29"/>
    </row>
    <row r="1201" spans="1:7" ht="15.75">
      <c r="A1201" s="269"/>
      <c r="B1201" s="269"/>
      <c r="C1201" s="271"/>
      <c r="D1201" s="30"/>
      <c r="E1201" s="292"/>
      <c r="F1201" s="269"/>
      <c r="G1201" s="29"/>
    </row>
    <row r="1202" spans="1:7" ht="15.75">
      <c r="A1202" s="269"/>
      <c r="B1202" s="269"/>
      <c r="C1202" s="271"/>
      <c r="D1202" s="30"/>
      <c r="E1202" s="292"/>
      <c r="F1202" s="269"/>
      <c r="G1202" s="29"/>
    </row>
    <row r="1203" spans="1:7" ht="15.75">
      <c r="A1203" s="269"/>
      <c r="B1203" s="269"/>
      <c r="C1203" s="271"/>
      <c r="D1203" s="30"/>
      <c r="E1203" s="292"/>
      <c r="F1203" s="269"/>
      <c r="G1203" s="29"/>
    </row>
    <row r="1204" spans="1:7" ht="15.75">
      <c r="A1204" s="269"/>
      <c r="B1204" s="269"/>
      <c r="C1204" s="271"/>
      <c r="D1204" s="30"/>
      <c r="E1204" s="292"/>
      <c r="F1204" s="269"/>
      <c r="G1204" s="29"/>
    </row>
    <row r="1205" spans="1:7" ht="15.75">
      <c r="A1205" s="269"/>
      <c r="B1205" s="269"/>
      <c r="C1205" s="271"/>
      <c r="D1205" s="30"/>
      <c r="E1205" s="292"/>
      <c r="F1205" s="269"/>
      <c r="G1205" s="29"/>
    </row>
    <row r="1206" spans="1:7" ht="15.75">
      <c r="A1206" s="269"/>
      <c r="B1206" s="269"/>
      <c r="C1206" s="271"/>
      <c r="D1206" s="30"/>
      <c r="E1206" s="292"/>
      <c r="F1206" s="269"/>
      <c r="G1206" s="29"/>
    </row>
    <row r="1207" spans="1:7" ht="15.75">
      <c r="A1207" s="269"/>
      <c r="B1207" s="269"/>
      <c r="C1207" s="271"/>
      <c r="D1207" s="30"/>
      <c r="E1207" s="292"/>
      <c r="F1207" s="269"/>
      <c r="G1207" s="29"/>
    </row>
    <row r="1208" spans="1:7" ht="15.75">
      <c r="A1208" s="269"/>
      <c r="B1208" s="269"/>
      <c r="C1208" s="271"/>
      <c r="D1208" s="30"/>
      <c r="E1208" s="292"/>
      <c r="F1208" s="269"/>
      <c r="G1208" s="29"/>
    </row>
    <row r="1209" spans="1:7" ht="15.75">
      <c r="A1209" s="269"/>
      <c r="B1209" s="269"/>
      <c r="C1209" s="271"/>
      <c r="D1209" s="30"/>
      <c r="E1209" s="292"/>
      <c r="F1209" s="269"/>
      <c r="G1209" s="29"/>
    </row>
    <row r="1210" spans="1:7" ht="15.75">
      <c r="A1210" s="269"/>
      <c r="B1210" s="269"/>
      <c r="C1210" s="271"/>
      <c r="D1210" s="30"/>
      <c r="E1210" s="292"/>
      <c r="F1210" s="269"/>
      <c r="G1210" s="29"/>
    </row>
    <row r="1211" spans="1:7" ht="15.75">
      <c r="A1211" s="269"/>
      <c r="B1211" s="269"/>
      <c r="C1211" s="271"/>
      <c r="D1211" s="30"/>
      <c r="E1211" s="292"/>
      <c r="F1211" s="269"/>
      <c r="G1211" s="29"/>
    </row>
    <row r="1212" spans="1:7" ht="15.75">
      <c r="A1212" s="269"/>
      <c r="B1212" s="269"/>
      <c r="C1212" s="271"/>
      <c r="D1212" s="30"/>
      <c r="E1212" s="292"/>
      <c r="F1212" s="269"/>
      <c r="G1212" s="29"/>
    </row>
    <row r="1213" spans="1:7" ht="15.75">
      <c r="A1213" s="269"/>
      <c r="B1213" s="269"/>
      <c r="C1213" s="271"/>
      <c r="D1213" s="30"/>
      <c r="E1213" s="292"/>
      <c r="F1213" s="269"/>
      <c r="G1213" s="29"/>
    </row>
    <row r="1214" spans="1:7" ht="15.75">
      <c r="A1214" s="269"/>
      <c r="B1214" s="269"/>
      <c r="C1214" s="271"/>
      <c r="D1214" s="30"/>
      <c r="E1214" s="292"/>
      <c r="F1214" s="269"/>
      <c r="G1214" s="29"/>
    </row>
    <row r="1215" spans="1:7" ht="15.75">
      <c r="A1215" s="269"/>
      <c r="B1215" s="269"/>
      <c r="C1215" s="271"/>
      <c r="D1215" s="30"/>
      <c r="E1215" s="292"/>
      <c r="F1215" s="269"/>
      <c r="G1215" s="29"/>
    </row>
    <row r="1216" spans="1:7" ht="15.75">
      <c r="A1216" s="269"/>
      <c r="B1216" s="269"/>
      <c r="C1216" s="271"/>
      <c r="D1216" s="30"/>
      <c r="E1216" s="292"/>
      <c r="F1216" s="269"/>
      <c r="G1216" s="29"/>
    </row>
    <row r="1217" spans="1:7" ht="15.75">
      <c r="A1217" s="269"/>
      <c r="B1217" s="269"/>
      <c r="C1217" s="271"/>
      <c r="D1217" s="30"/>
      <c r="E1217" s="292"/>
      <c r="F1217" s="269"/>
      <c r="G1217" s="29"/>
    </row>
    <row r="1218" spans="1:7" ht="15.75">
      <c r="A1218" s="269"/>
      <c r="B1218" s="269"/>
      <c r="C1218" s="271"/>
      <c r="D1218" s="30"/>
      <c r="E1218" s="292"/>
      <c r="F1218" s="269"/>
      <c r="G1218" s="29"/>
    </row>
    <row r="1219" spans="1:7" ht="15.75">
      <c r="A1219" s="269"/>
      <c r="B1219" s="269"/>
      <c r="C1219" s="271"/>
      <c r="D1219" s="30"/>
      <c r="E1219" s="292"/>
      <c r="F1219" s="269"/>
      <c r="G1219" s="29"/>
    </row>
    <row r="1220" spans="1:7" ht="15.75">
      <c r="A1220" s="269"/>
      <c r="B1220" s="269"/>
      <c r="C1220" s="271"/>
      <c r="D1220" s="30"/>
      <c r="E1220" s="292"/>
      <c r="F1220" s="269"/>
      <c r="G1220" s="29"/>
    </row>
    <row r="1221" spans="1:7" ht="15.75">
      <c r="A1221" s="269"/>
      <c r="B1221" s="269"/>
      <c r="C1221" s="271"/>
      <c r="D1221" s="30"/>
      <c r="E1221" s="292"/>
      <c r="F1221" s="269"/>
      <c r="G1221" s="29"/>
    </row>
    <row r="1222" spans="1:7" ht="15.75">
      <c r="A1222" s="269"/>
      <c r="B1222" s="269"/>
      <c r="C1222" s="271"/>
      <c r="D1222" s="30"/>
      <c r="E1222" s="292"/>
      <c r="F1222" s="269"/>
      <c r="G1222" s="29"/>
    </row>
    <row r="1223" spans="1:7" ht="15.75">
      <c r="A1223" s="269"/>
      <c r="B1223" s="269"/>
      <c r="C1223" s="271"/>
      <c r="D1223" s="30"/>
      <c r="E1223" s="292"/>
      <c r="F1223" s="269"/>
      <c r="G1223" s="29"/>
    </row>
    <row r="1224" spans="1:7" ht="15.75">
      <c r="A1224" s="269"/>
      <c r="B1224" s="269"/>
      <c r="C1224" s="271"/>
      <c r="D1224" s="30"/>
      <c r="E1224" s="292"/>
      <c r="F1224" s="269"/>
      <c r="G1224" s="29"/>
    </row>
    <row r="1225" spans="1:7" ht="15.75">
      <c r="A1225" s="269"/>
      <c r="B1225" s="269"/>
      <c r="C1225" s="271"/>
      <c r="D1225" s="30"/>
      <c r="E1225" s="292"/>
      <c r="F1225" s="269"/>
      <c r="G1225" s="29"/>
    </row>
    <row r="1226" spans="1:7" ht="15.75">
      <c r="A1226" s="269"/>
      <c r="B1226" s="269"/>
      <c r="C1226" s="271"/>
      <c r="D1226" s="30"/>
      <c r="E1226" s="292"/>
      <c r="F1226" s="269"/>
      <c r="G1226" s="29"/>
    </row>
    <row r="1227" spans="1:7" ht="15.75">
      <c r="A1227" s="269"/>
      <c r="B1227" s="269"/>
      <c r="C1227" s="271"/>
      <c r="D1227" s="30"/>
      <c r="E1227" s="292"/>
      <c r="F1227" s="269"/>
      <c r="G1227" s="29"/>
    </row>
    <row r="1228" spans="1:7" ht="15.75">
      <c r="A1228" s="269"/>
      <c r="B1228" s="269"/>
      <c r="C1228" s="271"/>
      <c r="D1228" s="30"/>
      <c r="E1228" s="292"/>
      <c r="F1228" s="269"/>
      <c r="G1228" s="29"/>
    </row>
    <row r="1229" spans="1:7" ht="15.75">
      <c r="A1229" s="269"/>
      <c r="B1229" s="269"/>
      <c r="C1229" s="271"/>
      <c r="D1229" s="30"/>
      <c r="E1229" s="292"/>
      <c r="F1229" s="269"/>
      <c r="G1229" s="29"/>
    </row>
    <row r="1230" spans="1:7" ht="15.75">
      <c r="A1230" s="269"/>
      <c r="B1230" s="269"/>
      <c r="C1230" s="271"/>
      <c r="D1230" s="30"/>
      <c r="E1230" s="292"/>
      <c r="F1230" s="269"/>
      <c r="G1230" s="29"/>
    </row>
    <row r="1231" spans="1:7" ht="15.75">
      <c r="A1231" s="269"/>
      <c r="B1231" s="269"/>
      <c r="C1231" s="271"/>
      <c r="D1231" s="30"/>
      <c r="E1231" s="292"/>
      <c r="F1231" s="269"/>
      <c r="G1231" s="29"/>
    </row>
    <row r="1232" spans="1:7" ht="15.75">
      <c r="A1232" s="269"/>
      <c r="B1232" s="269"/>
      <c r="C1232" s="271"/>
      <c r="D1232" s="30"/>
      <c r="E1232" s="292"/>
      <c r="F1232" s="269"/>
      <c r="G1232" s="29"/>
    </row>
    <row r="1233" spans="1:7" ht="15.75">
      <c r="A1233" s="269"/>
      <c r="B1233" s="269"/>
      <c r="C1233" s="271"/>
      <c r="D1233" s="30"/>
      <c r="E1233" s="292"/>
      <c r="F1233" s="269"/>
      <c r="G1233" s="29"/>
    </row>
    <row r="1234" spans="1:7" ht="15.75">
      <c r="A1234" s="269"/>
      <c r="B1234" s="269"/>
      <c r="C1234" s="271"/>
      <c r="D1234" s="30"/>
      <c r="E1234" s="292"/>
      <c r="F1234" s="269"/>
      <c r="G1234" s="29"/>
    </row>
    <row r="1235" spans="1:7" ht="15.75">
      <c r="A1235" s="269"/>
      <c r="B1235" s="269"/>
      <c r="C1235" s="271"/>
      <c r="D1235" s="30"/>
      <c r="E1235" s="292"/>
      <c r="F1235" s="269"/>
      <c r="G1235" s="29"/>
    </row>
    <row r="1236" spans="1:7" ht="15.75">
      <c r="A1236" s="269"/>
      <c r="B1236" s="269"/>
      <c r="C1236" s="271"/>
      <c r="D1236" s="30"/>
      <c r="E1236" s="292"/>
      <c r="F1236" s="269"/>
      <c r="G1236" s="29"/>
    </row>
    <row r="1237" spans="1:7" ht="15.75">
      <c r="A1237" s="269"/>
      <c r="B1237" s="269"/>
      <c r="C1237" s="271"/>
      <c r="D1237" s="30"/>
      <c r="E1237" s="292"/>
      <c r="F1237" s="269"/>
      <c r="G1237" s="29"/>
    </row>
    <row r="1238" spans="1:7" ht="15.75">
      <c r="A1238" s="269"/>
      <c r="B1238" s="269"/>
      <c r="C1238" s="271"/>
      <c r="D1238" s="30"/>
      <c r="E1238" s="292"/>
      <c r="F1238" s="269"/>
      <c r="G1238" s="29"/>
    </row>
    <row r="1239" spans="1:7" ht="15.75">
      <c r="A1239" s="269"/>
      <c r="B1239" s="269"/>
      <c r="C1239" s="271"/>
      <c r="D1239" s="30"/>
      <c r="E1239" s="292"/>
      <c r="F1239" s="269"/>
      <c r="G1239" s="29"/>
    </row>
    <row r="1240" spans="1:7" ht="15.75">
      <c r="A1240" s="269"/>
      <c r="B1240" s="269"/>
      <c r="C1240" s="271"/>
      <c r="D1240" s="30"/>
      <c r="E1240" s="292"/>
      <c r="F1240" s="269"/>
      <c r="G1240" s="29"/>
    </row>
    <row r="1241" spans="1:7" ht="15.75">
      <c r="A1241" s="269"/>
      <c r="B1241" s="269"/>
      <c r="C1241" s="271"/>
      <c r="D1241" s="30"/>
      <c r="E1241" s="292"/>
      <c r="F1241" s="269"/>
      <c r="G1241" s="29"/>
    </row>
    <row r="1242" spans="1:7" ht="15.75">
      <c r="A1242" s="269"/>
      <c r="B1242" s="269"/>
      <c r="C1242" s="271"/>
      <c r="D1242" s="30"/>
      <c r="E1242" s="292"/>
      <c r="F1242" s="269"/>
      <c r="G1242" s="29"/>
    </row>
    <row r="1243" spans="1:7" ht="15.75">
      <c r="A1243" s="269"/>
      <c r="B1243" s="269"/>
      <c r="C1243" s="271"/>
      <c r="D1243" s="30"/>
      <c r="E1243" s="292"/>
      <c r="F1243" s="269"/>
      <c r="G1243" s="29"/>
    </row>
    <row r="1244" spans="1:7" ht="15.75">
      <c r="A1244" s="269"/>
      <c r="B1244" s="269"/>
      <c r="C1244" s="271"/>
      <c r="D1244" s="30"/>
      <c r="E1244" s="292"/>
      <c r="F1244" s="269"/>
      <c r="G1244" s="29"/>
    </row>
    <row r="1245" spans="1:7" ht="15.75">
      <c r="A1245" s="269"/>
      <c r="B1245" s="269"/>
      <c r="C1245" s="271"/>
      <c r="D1245" s="30"/>
      <c r="E1245" s="292"/>
      <c r="F1245" s="269"/>
      <c r="G1245" s="29"/>
    </row>
    <row r="1246" spans="1:7" ht="15.75">
      <c r="A1246" s="269"/>
      <c r="B1246" s="269"/>
      <c r="C1246" s="271"/>
      <c r="D1246" s="30"/>
      <c r="E1246" s="292"/>
      <c r="F1246" s="269"/>
      <c r="G1246" s="29"/>
    </row>
    <row r="1247" spans="1:7" ht="15.75">
      <c r="A1247" s="269"/>
      <c r="B1247" s="269"/>
      <c r="C1247" s="271"/>
      <c r="D1247" s="30"/>
      <c r="E1247" s="292"/>
      <c r="F1247" s="269"/>
      <c r="G1247" s="29"/>
    </row>
    <row r="1248" spans="1:7" ht="15.75">
      <c r="A1248" s="269"/>
      <c r="B1248" s="269"/>
      <c r="C1248" s="271"/>
      <c r="D1248" s="30"/>
      <c r="E1248" s="292"/>
      <c r="F1248" s="269"/>
      <c r="G1248" s="29"/>
    </row>
    <row r="1249" spans="1:7" ht="15.75">
      <c r="A1249" s="269"/>
      <c r="B1249" s="269"/>
      <c r="C1249" s="271"/>
      <c r="D1249" s="30"/>
      <c r="E1249" s="292"/>
      <c r="F1249" s="269"/>
      <c r="G1249" s="29"/>
    </row>
    <row r="1250" spans="1:7" ht="15.75">
      <c r="A1250" s="269"/>
      <c r="B1250" s="269"/>
      <c r="C1250" s="271"/>
      <c r="D1250" s="30"/>
      <c r="E1250" s="292"/>
      <c r="F1250" s="269"/>
      <c r="G1250" s="29"/>
    </row>
    <row r="1251" spans="1:7" ht="15.75">
      <c r="A1251" s="269"/>
      <c r="B1251" s="269"/>
      <c r="C1251" s="271"/>
      <c r="D1251" s="30"/>
      <c r="E1251" s="292"/>
      <c r="F1251" s="269"/>
      <c r="G1251" s="29"/>
    </row>
    <row r="1252" spans="1:7" ht="15.75">
      <c r="A1252" s="269"/>
      <c r="B1252" s="269"/>
      <c r="C1252" s="271"/>
      <c r="D1252" s="30"/>
      <c r="E1252" s="292"/>
      <c r="F1252" s="269"/>
      <c r="G1252" s="29"/>
    </row>
    <row r="1253" spans="1:7" ht="15.75">
      <c r="A1253" s="269"/>
      <c r="B1253" s="269"/>
      <c r="C1253" s="271"/>
      <c r="D1253" s="30"/>
      <c r="E1253" s="292"/>
      <c r="F1253" s="269"/>
      <c r="G1253" s="29"/>
    </row>
    <row r="1254" spans="1:7" ht="15.75">
      <c r="A1254" s="269"/>
      <c r="B1254" s="269"/>
      <c r="C1254" s="271"/>
      <c r="D1254" s="30"/>
      <c r="E1254" s="292"/>
      <c r="F1254" s="269"/>
      <c r="G1254" s="29"/>
    </row>
    <row r="1255" spans="1:7" ht="15.75">
      <c r="A1255" s="269"/>
      <c r="B1255" s="269"/>
      <c r="C1255" s="271"/>
      <c r="D1255" s="30"/>
      <c r="E1255" s="292"/>
      <c r="F1255" s="269"/>
      <c r="G1255" s="29"/>
    </row>
    <row r="1256" spans="1:7" ht="15.75">
      <c r="A1256" s="269"/>
      <c r="B1256" s="269"/>
      <c r="C1256" s="271"/>
      <c r="D1256" s="30"/>
      <c r="E1256" s="292"/>
      <c r="F1256" s="269"/>
      <c r="G1256" s="29"/>
    </row>
    <row r="1257" spans="1:7" ht="15.75">
      <c r="A1257" s="269"/>
      <c r="B1257" s="269"/>
      <c r="C1257" s="271"/>
      <c r="D1257" s="30"/>
      <c r="E1257" s="292"/>
      <c r="F1257" s="269"/>
      <c r="G1257" s="29"/>
    </row>
    <row r="1258" spans="1:7" ht="15.75">
      <c r="A1258" s="269"/>
      <c r="B1258" s="269"/>
      <c r="C1258" s="271"/>
      <c r="D1258" s="30"/>
      <c r="E1258" s="292"/>
      <c r="F1258" s="269"/>
      <c r="G1258" s="29"/>
    </row>
    <row r="1259" spans="1:7" ht="15.75">
      <c r="A1259" s="269"/>
      <c r="B1259" s="269"/>
      <c r="C1259" s="271"/>
      <c r="D1259" s="30"/>
      <c r="E1259" s="292"/>
      <c r="F1259" s="269"/>
      <c r="G1259" s="29"/>
    </row>
    <row r="1260" spans="1:7" ht="15.75">
      <c r="A1260" s="269"/>
      <c r="B1260" s="269"/>
      <c r="C1260" s="271"/>
      <c r="D1260" s="30"/>
      <c r="E1260" s="292"/>
      <c r="F1260" s="269"/>
      <c r="G1260" s="29"/>
    </row>
    <row r="1261" spans="1:7" ht="15.75">
      <c r="A1261" s="269"/>
      <c r="B1261" s="269"/>
      <c r="C1261" s="271"/>
      <c r="D1261" s="30"/>
      <c r="E1261" s="292"/>
      <c r="F1261" s="269"/>
      <c r="G1261" s="29"/>
    </row>
    <row r="1262" spans="1:7" ht="15.75">
      <c r="A1262" s="269"/>
      <c r="B1262" s="269"/>
      <c r="C1262" s="271"/>
      <c r="D1262" s="30"/>
      <c r="E1262" s="292"/>
      <c r="F1262" s="269"/>
      <c r="G1262" s="29"/>
    </row>
    <row r="1263" spans="1:7" ht="15.75">
      <c r="A1263" s="269"/>
      <c r="B1263" s="269"/>
      <c r="C1263" s="271"/>
      <c r="D1263" s="30"/>
      <c r="E1263" s="292"/>
      <c r="F1263" s="269"/>
      <c r="G1263" s="29"/>
    </row>
    <row r="1264" spans="1:7" ht="15.75">
      <c r="A1264" s="269"/>
      <c r="B1264" s="269"/>
      <c r="C1264" s="271"/>
      <c r="D1264" s="30"/>
      <c r="E1264" s="292"/>
      <c r="F1264" s="269"/>
      <c r="G1264" s="29"/>
    </row>
    <row r="1265" spans="1:7" ht="15.75">
      <c r="A1265" s="269"/>
      <c r="B1265" s="269"/>
      <c r="C1265" s="271"/>
      <c r="D1265" s="30"/>
      <c r="E1265" s="292"/>
      <c r="F1265" s="269"/>
      <c r="G1265" s="29"/>
    </row>
    <row r="1266" spans="1:7" ht="15.75">
      <c r="A1266" s="269"/>
      <c r="B1266" s="269"/>
      <c r="C1266" s="271"/>
      <c r="D1266" s="30"/>
      <c r="E1266" s="292"/>
      <c r="F1266" s="269"/>
      <c r="G1266" s="29"/>
    </row>
    <row r="1267" spans="1:7" ht="15.75">
      <c r="A1267" s="269"/>
      <c r="B1267" s="269"/>
      <c r="C1267" s="271"/>
      <c r="D1267" s="30"/>
      <c r="E1267" s="292"/>
      <c r="F1267" s="269"/>
      <c r="G1267" s="29"/>
    </row>
    <row r="1268" spans="1:7" ht="15.75">
      <c r="A1268" s="269"/>
      <c r="B1268" s="269"/>
      <c r="C1268" s="271"/>
      <c r="D1268" s="30"/>
      <c r="E1268" s="292"/>
      <c r="F1268" s="269"/>
      <c r="G1268" s="29"/>
    </row>
    <row r="1269" spans="1:7" ht="15.75">
      <c r="A1269" s="269"/>
      <c r="B1269" s="269"/>
      <c r="C1269" s="271"/>
      <c r="D1269" s="30"/>
      <c r="E1269" s="292"/>
      <c r="F1269" s="269"/>
      <c r="G1269" s="29"/>
    </row>
    <row r="1270" spans="1:7" ht="15.75">
      <c r="A1270" s="269"/>
      <c r="B1270" s="269"/>
      <c r="C1270" s="271"/>
      <c r="D1270" s="30"/>
      <c r="E1270" s="292"/>
      <c r="F1270" s="269"/>
      <c r="G1270" s="29"/>
    </row>
    <row r="1271" spans="1:7" ht="15.75">
      <c r="A1271" s="269"/>
      <c r="B1271" s="269"/>
      <c r="C1271" s="271"/>
      <c r="D1271" s="30"/>
      <c r="E1271" s="292"/>
      <c r="F1271" s="269"/>
      <c r="G1271" s="29"/>
    </row>
    <row r="1272" spans="1:7" ht="15.75">
      <c r="A1272" s="269"/>
      <c r="B1272" s="269"/>
      <c r="C1272" s="271"/>
      <c r="D1272" s="30"/>
      <c r="E1272" s="292"/>
      <c r="F1272" s="269"/>
      <c r="G1272" s="29"/>
    </row>
    <row r="1273" spans="1:7" ht="15.75">
      <c r="A1273" s="269"/>
      <c r="B1273" s="269"/>
      <c r="C1273" s="271"/>
      <c r="D1273" s="30"/>
      <c r="E1273" s="292"/>
      <c r="F1273" s="269"/>
      <c r="G1273" s="29"/>
    </row>
    <row r="1274" spans="1:7" ht="15.75">
      <c r="A1274" s="269"/>
      <c r="B1274" s="269"/>
      <c r="C1274" s="271"/>
      <c r="D1274" s="30"/>
      <c r="E1274" s="292"/>
      <c r="F1274" s="269"/>
      <c r="G1274" s="29"/>
    </row>
    <row r="1275" spans="1:7" ht="15.75">
      <c r="A1275" s="269"/>
      <c r="B1275" s="269"/>
      <c r="C1275" s="271"/>
      <c r="D1275" s="30"/>
      <c r="E1275" s="292"/>
      <c r="F1275" s="269"/>
      <c r="G1275" s="29"/>
    </row>
    <row r="1276" spans="1:7" ht="15.75">
      <c r="A1276" s="269"/>
      <c r="B1276" s="269"/>
      <c r="C1276" s="271"/>
      <c r="D1276" s="30"/>
      <c r="E1276" s="292"/>
      <c r="F1276" s="269"/>
      <c r="G1276" s="29"/>
    </row>
    <row r="1277" spans="1:7" ht="15.75">
      <c r="A1277" s="269"/>
      <c r="B1277" s="269"/>
      <c r="C1277" s="271"/>
      <c r="D1277" s="30"/>
      <c r="E1277" s="292"/>
      <c r="F1277" s="269"/>
      <c r="G1277" s="29"/>
    </row>
    <row r="1278" spans="1:7" ht="15.75">
      <c r="A1278" s="269"/>
      <c r="B1278" s="269"/>
      <c r="C1278" s="271"/>
      <c r="D1278" s="30"/>
      <c r="E1278" s="292"/>
      <c r="F1278" s="269"/>
      <c r="G1278" s="29"/>
    </row>
    <row r="1279" spans="1:7" ht="15.75">
      <c r="A1279" s="269"/>
      <c r="B1279" s="269"/>
      <c r="C1279" s="271"/>
      <c r="D1279" s="30"/>
      <c r="E1279" s="292"/>
      <c r="F1279" s="269"/>
      <c r="G1279" s="29"/>
    </row>
    <row r="1280" spans="1:7" ht="15.75">
      <c r="A1280" s="269"/>
      <c r="B1280" s="269"/>
      <c r="C1280" s="271"/>
      <c r="D1280" s="30"/>
      <c r="E1280" s="292"/>
      <c r="F1280" s="269"/>
      <c r="G1280" s="29"/>
    </row>
    <row r="1281" spans="1:7" ht="15.75">
      <c r="A1281" s="269"/>
      <c r="B1281" s="269"/>
      <c r="C1281" s="271"/>
      <c r="D1281" s="30"/>
      <c r="E1281" s="292"/>
      <c r="F1281" s="269"/>
      <c r="G1281" s="29"/>
    </row>
    <row r="1282" spans="1:7" ht="15.75">
      <c r="A1282" s="269"/>
      <c r="B1282" s="269"/>
      <c r="C1282" s="271"/>
      <c r="D1282" s="30"/>
      <c r="E1282" s="292"/>
      <c r="F1282" s="269"/>
      <c r="G1282" s="29"/>
    </row>
    <row r="1283" spans="1:7" ht="15.75">
      <c r="A1283" s="269"/>
      <c r="B1283" s="269"/>
      <c r="C1283" s="271"/>
      <c r="D1283" s="30"/>
      <c r="E1283" s="292"/>
      <c r="F1283" s="269"/>
      <c r="G1283" s="29"/>
    </row>
    <row r="1284" spans="1:7" ht="15.75">
      <c r="A1284" s="269"/>
      <c r="B1284" s="269"/>
      <c r="C1284" s="271"/>
      <c r="D1284" s="30"/>
      <c r="E1284" s="292"/>
      <c r="F1284" s="269"/>
      <c r="G1284" s="29"/>
    </row>
    <row r="1285" spans="1:7" ht="15.75">
      <c r="A1285" s="269"/>
      <c r="B1285" s="269"/>
      <c r="C1285" s="271"/>
      <c r="D1285" s="30"/>
      <c r="E1285" s="292"/>
      <c r="F1285" s="269"/>
      <c r="G1285" s="29"/>
    </row>
    <row r="1286" spans="1:7" ht="15.75">
      <c r="A1286" s="269"/>
      <c r="B1286" s="269"/>
      <c r="C1286" s="271"/>
      <c r="D1286" s="30"/>
      <c r="E1286" s="292"/>
      <c r="F1286" s="269"/>
      <c r="G1286" s="29"/>
    </row>
    <row r="1287" spans="1:7" ht="15.75">
      <c r="A1287" s="269"/>
      <c r="B1287" s="269"/>
      <c r="C1287" s="271"/>
      <c r="D1287" s="30"/>
      <c r="E1287" s="292"/>
      <c r="F1287" s="269"/>
      <c r="G1287" s="29"/>
    </row>
    <row r="1288" spans="1:7" ht="15.75">
      <c r="A1288" s="269"/>
      <c r="B1288" s="269"/>
      <c r="C1288" s="271"/>
      <c r="D1288" s="30"/>
      <c r="E1288" s="292"/>
      <c r="F1288" s="269"/>
      <c r="G1288" s="29"/>
    </row>
    <row r="1289" spans="1:7" ht="15.75">
      <c r="A1289" s="269"/>
      <c r="B1289" s="269"/>
      <c r="C1289" s="271"/>
      <c r="D1289" s="30"/>
      <c r="E1289" s="292"/>
      <c r="F1289" s="269"/>
      <c r="G1289" s="29"/>
    </row>
    <row r="1290" spans="1:7" ht="15.75">
      <c r="A1290" s="269"/>
      <c r="B1290" s="269"/>
      <c r="C1290" s="271"/>
      <c r="D1290" s="30"/>
      <c r="E1290" s="292"/>
      <c r="F1290" s="269"/>
      <c r="G1290" s="29"/>
    </row>
    <row r="1291" spans="1:7" ht="15.75">
      <c r="A1291" s="269"/>
      <c r="B1291" s="269"/>
      <c r="C1291" s="271"/>
      <c r="D1291" s="30"/>
      <c r="E1291" s="292"/>
      <c r="F1291" s="269"/>
      <c r="G1291" s="29"/>
    </row>
    <row r="1292" spans="1:7" ht="15.75">
      <c r="A1292" s="269"/>
      <c r="B1292" s="269"/>
      <c r="C1292" s="271"/>
      <c r="D1292" s="30"/>
      <c r="E1292" s="292"/>
      <c r="F1292" s="269"/>
      <c r="G1292" s="29"/>
    </row>
    <row r="1293" spans="1:7" ht="15.75">
      <c r="A1293" s="269"/>
      <c r="B1293" s="269"/>
      <c r="C1293" s="271"/>
      <c r="D1293" s="30"/>
      <c r="E1293" s="292"/>
      <c r="F1293" s="269"/>
      <c r="G1293" s="29"/>
    </row>
    <row r="1294" spans="1:7" ht="15.75">
      <c r="A1294" s="269"/>
      <c r="B1294" s="269"/>
      <c r="C1294" s="271"/>
      <c r="D1294" s="30"/>
      <c r="E1294" s="292"/>
      <c r="F1294" s="269"/>
      <c r="G1294" s="29"/>
    </row>
    <row r="1295" spans="1:7" ht="15.75">
      <c r="A1295" s="269"/>
      <c r="B1295" s="269"/>
      <c r="C1295" s="271"/>
      <c r="D1295" s="30"/>
      <c r="E1295" s="292"/>
      <c r="F1295" s="269"/>
      <c r="G1295" s="29"/>
    </row>
    <row r="1296" spans="1:7" ht="15.75">
      <c r="A1296" s="269"/>
      <c r="B1296" s="269"/>
      <c r="C1296" s="271"/>
      <c r="D1296" s="30"/>
      <c r="E1296" s="292"/>
      <c r="F1296" s="269"/>
      <c r="G1296" s="29"/>
    </row>
    <row r="1297" spans="1:7" ht="15.75">
      <c r="A1297" s="269"/>
      <c r="B1297" s="269"/>
      <c r="C1297" s="271"/>
      <c r="D1297" s="30"/>
      <c r="E1297" s="292"/>
      <c r="F1297" s="269"/>
      <c r="G1297" s="29"/>
    </row>
    <row r="1298" spans="1:7" ht="15.75">
      <c r="A1298" s="269"/>
      <c r="B1298" s="269"/>
      <c r="C1298" s="271"/>
      <c r="D1298" s="30"/>
      <c r="E1298" s="292"/>
      <c r="F1298" s="269"/>
      <c r="G1298" s="29"/>
    </row>
    <row r="1299" spans="1:7" ht="15.75">
      <c r="A1299" s="269"/>
      <c r="B1299" s="269"/>
      <c r="C1299" s="271"/>
      <c r="D1299" s="30"/>
      <c r="E1299" s="292"/>
      <c r="F1299" s="269"/>
      <c r="G1299" s="29"/>
    </row>
    <row r="1300" spans="1:7" ht="15.75">
      <c r="A1300" s="269"/>
      <c r="B1300" s="269"/>
      <c r="C1300" s="271"/>
      <c r="D1300" s="30"/>
      <c r="E1300" s="292"/>
      <c r="F1300" s="269"/>
      <c r="G1300" s="29"/>
    </row>
    <row r="1301" spans="1:7" ht="15.75">
      <c r="A1301" s="269"/>
      <c r="B1301" s="269"/>
      <c r="C1301" s="271"/>
      <c r="D1301" s="30"/>
      <c r="E1301" s="292"/>
      <c r="F1301" s="269"/>
      <c r="G1301" s="29"/>
    </row>
    <row r="1302" spans="1:7" ht="15.75">
      <c r="A1302" s="269"/>
      <c r="B1302" s="269"/>
      <c r="C1302" s="271"/>
      <c r="D1302" s="30"/>
      <c r="E1302" s="292"/>
      <c r="F1302" s="269"/>
      <c r="G1302" s="29"/>
    </row>
    <row r="1303" spans="1:7" ht="15.75">
      <c r="A1303" s="269"/>
      <c r="B1303" s="269"/>
      <c r="C1303" s="271"/>
      <c r="D1303" s="30"/>
      <c r="E1303" s="292"/>
      <c r="F1303" s="269"/>
      <c r="G1303" s="29"/>
    </row>
    <row r="1304" spans="1:7" ht="15.75">
      <c r="A1304" s="269"/>
      <c r="B1304" s="269"/>
      <c r="C1304" s="271"/>
      <c r="D1304" s="30"/>
      <c r="E1304" s="292"/>
      <c r="F1304" s="269"/>
      <c r="G1304" s="29"/>
    </row>
    <row r="1305" spans="1:7" ht="15.75">
      <c r="A1305" s="269"/>
      <c r="B1305" s="269"/>
      <c r="C1305" s="271"/>
      <c r="D1305" s="30"/>
      <c r="E1305" s="292"/>
      <c r="F1305" s="269"/>
      <c r="G1305" s="29"/>
    </row>
    <row r="1306" spans="1:7" ht="15.75">
      <c r="A1306" s="269"/>
      <c r="B1306" s="269"/>
      <c r="C1306" s="271"/>
      <c r="D1306" s="30"/>
      <c r="E1306" s="292"/>
      <c r="F1306" s="269"/>
      <c r="G1306" s="29"/>
    </row>
    <row r="1307" spans="1:7" ht="15.75">
      <c r="A1307" s="269"/>
      <c r="B1307" s="269"/>
      <c r="C1307" s="271"/>
      <c r="D1307" s="30"/>
      <c r="E1307" s="292"/>
      <c r="F1307" s="269"/>
      <c r="G1307" s="29"/>
    </row>
    <row r="1308" spans="1:7" ht="15.75">
      <c r="A1308" s="269"/>
      <c r="B1308" s="269"/>
      <c r="C1308" s="271"/>
      <c r="D1308" s="30"/>
      <c r="E1308" s="292"/>
      <c r="F1308" s="269"/>
      <c r="G1308" s="29"/>
    </row>
    <row r="1309" spans="1:7" ht="15.75">
      <c r="A1309" s="269"/>
      <c r="B1309" s="269"/>
      <c r="C1309" s="271"/>
      <c r="D1309" s="30"/>
      <c r="E1309" s="292"/>
      <c r="F1309" s="269"/>
      <c r="G1309" s="29"/>
    </row>
    <row r="1310" spans="1:7" ht="15.75">
      <c r="A1310" s="269"/>
      <c r="B1310" s="269"/>
      <c r="C1310" s="271"/>
      <c r="D1310" s="30"/>
      <c r="E1310" s="292"/>
      <c r="F1310" s="269"/>
      <c r="G1310" s="29"/>
    </row>
    <row r="1311" spans="1:7" ht="15.75">
      <c r="A1311" s="269"/>
      <c r="B1311" s="269"/>
      <c r="C1311" s="271"/>
      <c r="D1311" s="30"/>
      <c r="E1311" s="292"/>
      <c r="F1311" s="269"/>
      <c r="G1311" s="29"/>
    </row>
    <row r="1312" spans="1:7" ht="15.75">
      <c r="A1312" s="269"/>
      <c r="B1312" s="269"/>
      <c r="C1312" s="271"/>
      <c r="D1312" s="30"/>
      <c r="E1312" s="292"/>
      <c r="F1312" s="269"/>
      <c r="G1312" s="29"/>
    </row>
    <row r="1313" spans="1:7" ht="15.75">
      <c r="A1313" s="269"/>
      <c r="B1313" s="269"/>
      <c r="C1313" s="271"/>
      <c r="D1313" s="30"/>
      <c r="E1313" s="292"/>
      <c r="F1313" s="269"/>
      <c r="G1313" s="29"/>
    </row>
    <row r="1314" spans="1:7" ht="15.75">
      <c r="A1314" s="269"/>
      <c r="B1314" s="269"/>
      <c r="C1314" s="271"/>
      <c r="D1314" s="30"/>
      <c r="E1314" s="292"/>
      <c r="F1314" s="269"/>
      <c r="G1314" s="29"/>
    </row>
    <row r="1315" spans="1:7" ht="15.75">
      <c r="A1315" s="269"/>
      <c r="B1315" s="269"/>
      <c r="C1315" s="271"/>
      <c r="D1315" s="30"/>
      <c r="E1315" s="292"/>
      <c r="F1315" s="269"/>
      <c r="G1315" s="29"/>
    </row>
    <row r="1316" spans="1:7" ht="15.75">
      <c r="A1316" s="269"/>
      <c r="B1316" s="269"/>
      <c r="C1316" s="271"/>
      <c r="D1316" s="30"/>
      <c r="E1316" s="292"/>
      <c r="F1316" s="269"/>
      <c r="G1316" s="29"/>
    </row>
    <row r="1317" spans="1:7" ht="15.75">
      <c r="A1317" s="269"/>
      <c r="B1317" s="269"/>
      <c r="C1317" s="271"/>
      <c r="D1317" s="30"/>
      <c r="E1317" s="292"/>
      <c r="F1317" s="269"/>
      <c r="G1317" s="29"/>
    </row>
    <row r="1318" spans="1:7" ht="15.75">
      <c r="A1318" s="269"/>
      <c r="B1318" s="269"/>
      <c r="C1318" s="271"/>
      <c r="D1318" s="30"/>
      <c r="E1318" s="292"/>
      <c r="F1318" s="269"/>
      <c r="G1318" s="29"/>
    </row>
    <row r="1319" spans="1:7" ht="15.75">
      <c r="A1319" s="269"/>
      <c r="B1319" s="269"/>
      <c r="C1319" s="271"/>
      <c r="D1319" s="30"/>
      <c r="E1319" s="292"/>
      <c r="F1319" s="269"/>
      <c r="G1319" s="29"/>
    </row>
    <row r="1320" spans="1:7" ht="15.75">
      <c r="A1320" s="269"/>
      <c r="B1320" s="269"/>
      <c r="C1320" s="271"/>
      <c r="D1320" s="30"/>
      <c r="E1320" s="292"/>
      <c r="F1320" s="269"/>
      <c r="G1320" s="29"/>
    </row>
    <row r="1321" spans="1:7" ht="15.75">
      <c r="A1321" s="269"/>
      <c r="B1321" s="269"/>
      <c r="C1321" s="271"/>
      <c r="D1321" s="30"/>
      <c r="E1321" s="292"/>
      <c r="F1321" s="269"/>
      <c r="G1321" s="29"/>
    </row>
    <row r="1322" spans="1:7" ht="15.75">
      <c r="A1322" s="269"/>
      <c r="B1322" s="269"/>
      <c r="C1322" s="271"/>
      <c r="D1322" s="30"/>
      <c r="E1322" s="292"/>
      <c r="F1322" s="269"/>
      <c r="G1322" s="29"/>
    </row>
    <row r="1323" spans="1:7" ht="15.75">
      <c r="A1323" s="269"/>
      <c r="B1323" s="269"/>
      <c r="C1323" s="271"/>
      <c r="D1323" s="30"/>
      <c r="E1323" s="292"/>
      <c r="F1323" s="269"/>
      <c r="G1323" s="29"/>
    </row>
    <row r="1324" spans="1:7" ht="15.75">
      <c r="A1324" s="269"/>
      <c r="B1324" s="269"/>
      <c r="C1324" s="271"/>
      <c r="D1324" s="30"/>
      <c r="E1324" s="292"/>
      <c r="F1324" s="269"/>
      <c r="G1324" s="29"/>
    </row>
    <row r="1325" spans="1:7" ht="15.75">
      <c r="A1325" s="269"/>
      <c r="B1325" s="269"/>
      <c r="C1325" s="271"/>
      <c r="D1325" s="30"/>
      <c r="E1325" s="292"/>
      <c r="F1325" s="269"/>
      <c r="G1325" s="29"/>
    </row>
    <row r="1326" spans="1:7" ht="15.75">
      <c r="A1326" s="269"/>
      <c r="B1326" s="269"/>
      <c r="C1326" s="271"/>
      <c r="D1326" s="30"/>
      <c r="E1326" s="292"/>
      <c r="F1326" s="269"/>
      <c r="G1326" s="29"/>
    </row>
    <row r="1327" spans="1:7" ht="15.75">
      <c r="A1327" s="269"/>
      <c r="B1327" s="269"/>
      <c r="C1327" s="271"/>
      <c r="D1327" s="30"/>
      <c r="E1327" s="292"/>
      <c r="F1327" s="269"/>
      <c r="G1327" s="29"/>
    </row>
    <row r="1328" spans="1:7" ht="15.75">
      <c r="A1328" s="269"/>
      <c r="B1328" s="269"/>
      <c r="C1328" s="271"/>
      <c r="D1328" s="30"/>
      <c r="E1328" s="292"/>
      <c r="F1328" s="269"/>
      <c r="G1328" s="29"/>
    </row>
    <row r="1329" spans="1:7" ht="15.75">
      <c r="A1329" s="269"/>
      <c r="B1329" s="269"/>
      <c r="C1329" s="271"/>
      <c r="D1329" s="30"/>
      <c r="E1329" s="292"/>
      <c r="F1329" s="269"/>
      <c r="G1329" s="29"/>
    </row>
    <row r="1330" spans="1:7" ht="15.75">
      <c r="A1330" s="269"/>
      <c r="B1330" s="269"/>
      <c r="C1330" s="271"/>
      <c r="D1330" s="30"/>
      <c r="E1330" s="292"/>
      <c r="F1330" s="269"/>
      <c r="G1330" s="29"/>
    </row>
    <row r="1331" spans="1:7" ht="15.75">
      <c r="A1331" s="269"/>
      <c r="B1331" s="269"/>
      <c r="C1331" s="271"/>
      <c r="D1331" s="30"/>
      <c r="E1331" s="292"/>
      <c r="F1331" s="269"/>
      <c r="G1331" s="29"/>
    </row>
    <row r="1332" spans="1:7" ht="15.75">
      <c r="A1332" s="269"/>
      <c r="B1332" s="269"/>
      <c r="C1332" s="271"/>
      <c r="D1332" s="30"/>
      <c r="E1332" s="292"/>
      <c r="F1332" s="269"/>
      <c r="G1332" s="29"/>
    </row>
    <row r="1333" spans="1:7" ht="15.75">
      <c r="A1333" s="269"/>
      <c r="B1333" s="269"/>
      <c r="C1333" s="271"/>
      <c r="D1333" s="30"/>
      <c r="E1333" s="292"/>
      <c r="F1333" s="269"/>
      <c r="G1333" s="29"/>
    </row>
    <row r="1334" spans="1:7" ht="15.75">
      <c r="A1334" s="269"/>
      <c r="B1334" s="269"/>
      <c r="C1334" s="271"/>
      <c r="D1334" s="30"/>
      <c r="E1334" s="292"/>
      <c r="F1334" s="269"/>
      <c r="G1334" s="29"/>
    </row>
    <row r="1335" spans="1:7" ht="15.75">
      <c r="A1335" s="269"/>
      <c r="B1335" s="269"/>
      <c r="C1335" s="271"/>
      <c r="D1335" s="30"/>
      <c r="E1335" s="292"/>
      <c r="F1335" s="269"/>
      <c r="G1335" s="29"/>
    </row>
    <row r="1336" spans="1:7" ht="15.75">
      <c r="A1336" s="269"/>
      <c r="B1336" s="269"/>
      <c r="C1336" s="271"/>
      <c r="D1336" s="30"/>
      <c r="E1336" s="292"/>
      <c r="F1336" s="269"/>
      <c r="G1336" s="29"/>
    </row>
    <row r="1337" spans="1:7" ht="15.75">
      <c r="A1337" s="269"/>
      <c r="B1337" s="269"/>
      <c r="C1337" s="271"/>
      <c r="D1337" s="30"/>
      <c r="E1337" s="292"/>
      <c r="F1337" s="269"/>
      <c r="G1337" s="29"/>
    </row>
    <row r="1338" spans="1:7" ht="15.75">
      <c r="A1338" s="269"/>
      <c r="B1338" s="269"/>
      <c r="C1338" s="271"/>
      <c r="D1338" s="30"/>
      <c r="E1338" s="292"/>
      <c r="F1338" s="269"/>
      <c r="G1338" s="29"/>
    </row>
    <row r="1339" spans="1:7" ht="15.75">
      <c r="A1339" s="269"/>
      <c r="B1339" s="269"/>
      <c r="C1339" s="271"/>
      <c r="D1339" s="30"/>
      <c r="E1339" s="292"/>
      <c r="F1339" s="269"/>
      <c r="G1339" s="29"/>
    </row>
    <row r="1340" spans="1:7" ht="15.75">
      <c r="A1340" s="269"/>
      <c r="B1340" s="269"/>
      <c r="C1340" s="271"/>
      <c r="D1340" s="30"/>
      <c r="E1340" s="292"/>
      <c r="F1340" s="269"/>
      <c r="G1340" s="29"/>
    </row>
    <row r="1341" spans="1:7" ht="15.75">
      <c r="A1341" s="269"/>
      <c r="B1341" s="269"/>
      <c r="C1341" s="271"/>
      <c r="D1341" s="30"/>
      <c r="E1341" s="292"/>
      <c r="F1341" s="269"/>
      <c r="G1341" s="29"/>
    </row>
    <row r="1342" spans="1:7" ht="15.75">
      <c r="A1342" s="269"/>
      <c r="B1342" s="269"/>
      <c r="C1342" s="271"/>
      <c r="D1342" s="30"/>
      <c r="E1342" s="292"/>
      <c r="F1342" s="269"/>
      <c r="G1342" s="29"/>
    </row>
    <row r="1343" spans="1:7" ht="15.75">
      <c r="A1343" s="269"/>
      <c r="B1343" s="269"/>
      <c r="C1343" s="271"/>
      <c r="D1343" s="30"/>
      <c r="E1343" s="292"/>
      <c r="F1343" s="269"/>
      <c r="G1343" s="29"/>
    </row>
    <row r="1344" spans="1:7" ht="15.75">
      <c r="A1344" s="269"/>
      <c r="B1344" s="269"/>
      <c r="C1344" s="271"/>
      <c r="D1344" s="30"/>
      <c r="E1344" s="292"/>
      <c r="F1344" s="269"/>
      <c r="G1344" s="29"/>
    </row>
    <row r="1345" spans="1:7" ht="15.75">
      <c r="A1345" s="269"/>
      <c r="B1345" s="269"/>
      <c r="C1345" s="271"/>
      <c r="D1345" s="30"/>
      <c r="E1345" s="292"/>
      <c r="F1345" s="269"/>
      <c r="G1345" s="29"/>
    </row>
    <row r="1346" spans="1:7" ht="15.75">
      <c r="A1346" s="269"/>
      <c r="B1346" s="269"/>
      <c r="C1346" s="271"/>
      <c r="D1346" s="30"/>
      <c r="E1346" s="292"/>
      <c r="F1346" s="269"/>
      <c r="G1346" s="29"/>
    </row>
    <row r="1347" spans="1:7" ht="15.75">
      <c r="A1347" s="269"/>
      <c r="B1347" s="269"/>
      <c r="C1347" s="271"/>
      <c r="D1347" s="30"/>
      <c r="E1347" s="292"/>
      <c r="F1347" s="269"/>
      <c r="G1347" s="29"/>
    </row>
    <row r="1348" spans="1:7" ht="15.75">
      <c r="A1348" s="269"/>
      <c r="B1348" s="269"/>
      <c r="C1348" s="271"/>
      <c r="D1348" s="30"/>
      <c r="E1348" s="292"/>
      <c r="F1348" s="269"/>
      <c r="G1348" s="29"/>
    </row>
    <row r="1349" spans="1:7" ht="15.75">
      <c r="A1349" s="269"/>
      <c r="B1349" s="269"/>
      <c r="C1349" s="271"/>
      <c r="D1349" s="30"/>
      <c r="E1349" s="292"/>
      <c r="F1349" s="269"/>
      <c r="G1349" s="29"/>
    </row>
    <row r="1350" spans="1:7" ht="15.75">
      <c r="A1350" s="269"/>
      <c r="B1350" s="269"/>
      <c r="C1350" s="271"/>
      <c r="D1350" s="30"/>
      <c r="E1350" s="292"/>
      <c r="F1350" s="269"/>
      <c r="G1350" s="29"/>
    </row>
    <row r="1351" spans="1:7" ht="15.75">
      <c r="A1351" s="269"/>
      <c r="B1351" s="269"/>
      <c r="C1351" s="271"/>
      <c r="D1351" s="30"/>
      <c r="E1351" s="292"/>
      <c r="F1351" s="269"/>
      <c r="G1351" s="29"/>
    </row>
    <row r="1352" spans="1:7" ht="15.75">
      <c r="A1352" s="269"/>
      <c r="B1352" s="269"/>
      <c r="C1352" s="271"/>
      <c r="D1352" s="30"/>
      <c r="E1352" s="292"/>
      <c r="F1352" s="269"/>
      <c r="G1352" s="29"/>
    </row>
    <row r="1353" spans="1:7" ht="15.75">
      <c r="A1353" s="269"/>
      <c r="B1353" s="269"/>
      <c r="C1353" s="271"/>
      <c r="D1353" s="30"/>
      <c r="E1353" s="292"/>
      <c r="F1353" s="269"/>
      <c r="G1353" s="29"/>
    </row>
    <row r="1354" spans="1:7" ht="15.75">
      <c r="A1354" s="269"/>
      <c r="B1354" s="269"/>
      <c r="C1354" s="271"/>
      <c r="D1354" s="30"/>
      <c r="E1354" s="292"/>
      <c r="F1354" s="269"/>
      <c r="G1354" s="29"/>
    </row>
    <row r="1355" spans="1:7" ht="15.75">
      <c r="A1355" s="269"/>
      <c r="B1355" s="269"/>
      <c r="C1355" s="271"/>
      <c r="D1355" s="30"/>
      <c r="E1355" s="292"/>
      <c r="F1355" s="269"/>
      <c r="G1355" s="29"/>
    </row>
    <row r="1356" spans="1:7" ht="15.75">
      <c r="A1356" s="269"/>
      <c r="B1356" s="269"/>
      <c r="C1356" s="271"/>
      <c r="D1356" s="30"/>
      <c r="E1356" s="292"/>
      <c r="F1356" s="269"/>
      <c r="G1356" s="29"/>
    </row>
    <row r="1357" spans="1:7" ht="15.75">
      <c r="A1357" s="269"/>
      <c r="B1357" s="269"/>
      <c r="C1357" s="271"/>
      <c r="D1357" s="30"/>
      <c r="E1357" s="292"/>
      <c r="F1357" s="269"/>
      <c r="G1357" s="29"/>
    </row>
    <row r="1358" spans="1:7" ht="15.75">
      <c r="A1358" s="269"/>
      <c r="B1358" s="269"/>
      <c r="C1358" s="271"/>
      <c r="D1358" s="30"/>
      <c r="E1358" s="292"/>
      <c r="F1358" s="269"/>
      <c r="G1358" s="29"/>
    </row>
    <row r="1359" spans="1:7" ht="15.75">
      <c r="A1359" s="269"/>
      <c r="B1359" s="269"/>
      <c r="C1359" s="271"/>
      <c r="D1359" s="30"/>
      <c r="E1359" s="292"/>
      <c r="F1359" s="269"/>
      <c r="G1359" s="29"/>
    </row>
    <row r="1360" spans="1:7" ht="15.75">
      <c r="A1360" s="269"/>
      <c r="B1360" s="269"/>
      <c r="C1360" s="271"/>
      <c r="D1360" s="30"/>
      <c r="E1360" s="292"/>
      <c r="F1360" s="269"/>
      <c r="G1360" s="29"/>
    </row>
    <row r="1361" spans="1:7" ht="15.75">
      <c r="A1361" s="269"/>
      <c r="B1361" s="269"/>
      <c r="C1361" s="271"/>
      <c r="D1361" s="30"/>
      <c r="E1361" s="292"/>
      <c r="F1361" s="269"/>
      <c r="G1361" s="29"/>
    </row>
    <row r="1362" spans="1:7" ht="15.75">
      <c r="A1362" s="269"/>
      <c r="B1362" s="269"/>
      <c r="C1362" s="271"/>
      <c r="D1362" s="30"/>
      <c r="E1362" s="292"/>
      <c r="F1362" s="269"/>
      <c r="G1362" s="29"/>
    </row>
    <row r="1363" spans="1:7" ht="15.75">
      <c r="A1363" s="269"/>
      <c r="B1363" s="269"/>
      <c r="C1363" s="271"/>
      <c r="D1363" s="30"/>
      <c r="E1363" s="292"/>
      <c r="F1363" s="269"/>
      <c r="G1363" s="29"/>
    </row>
    <row r="1364" spans="1:7" ht="15.75">
      <c r="A1364" s="269"/>
      <c r="B1364" s="269"/>
      <c r="C1364" s="271"/>
      <c r="D1364" s="30"/>
      <c r="E1364" s="292"/>
      <c r="F1364" s="269"/>
      <c r="G1364" s="29"/>
    </row>
    <row r="1365" spans="1:7" ht="15.75">
      <c r="A1365" s="269"/>
      <c r="B1365" s="269"/>
      <c r="C1365" s="271"/>
      <c r="D1365" s="30"/>
      <c r="E1365" s="292"/>
      <c r="F1365" s="269"/>
      <c r="G1365" s="29"/>
    </row>
    <row r="1366" spans="1:7" ht="15.75">
      <c r="A1366" s="269"/>
      <c r="B1366" s="269"/>
      <c r="C1366" s="271"/>
      <c r="D1366" s="30"/>
      <c r="E1366" s="292"/>
      <c r="F1366" s="269"/>
      <c r="G1366" s="29"/>
    </row>
    <row r="1367" spans="1:7" ht="15.75">
      <c r="A1367" s="269"/>
      <c r="B1367" s="269"/>
      <c r="C1367" s="271"/>
      <c r="D1367" s="30"/>
      <c r="E1367" s="292"/>
      <c r="F1367" s="269"/>
      <c r="G1367" s="29"/>
    </row>
    <row r="1368" spans="1:7" ht="15.75">
      <c r="A1368" s="269"/>
      <c r="B1368" s="269"/>
      <c r="C1368" s="271"/>
      <c r="D1368" s="30"/>
      <c r="E1368" s="292"/>
      <c r="F1368" s="269"/>
      <c r="G1368" s="29"/>
    </row>
    <row r="1369" spans="1:7" ht="15.75">
      <c r="A1369" s="269"/>
      <c r="B1369" s="269"/>
      <c r="C1369" s="271"/>
      <c r="D1369" s="30"/>
      <c r="E1369" s="292"/>
      <c r="F1369" s="269"/>
      <c r="G1369" s="29"/>
    </row>
    <row r="1370" spans="1:7" ht="15.75">
      <c r="A1370" s="269"/>
      <c r="B1370" s="269"/>
      <c r="C1370" s="271"/>
      <c r="D1370" s="30"/>
      <c r="E1370" s="292"/>
      <c r="F1370" s="269"/>
      <c r="G1370" s="29"/>
    </row>
    <row r="1371" spans="1:7" ht="15.75">
      <c r="A1371" s="269"/>
      <c r="B1371" s="269"/>
      <c r="C1371" s="271"/>
      <c r="D1371" s="30"/>
      <c r="E1371" s="292"/>
      <c r="F1371" s="269"/>
      <c r="G1371" s="29"/>
    </row>
    <row r="1372" spans="1:7" ht="15.75">
      <c r="A1372" s="269"/>
      <c r="B1372" s="269"/>
      <c r="C1372" s="271"/>
      <c r="D1372" s="30"/>
      <c r="E1372" s="292"/>
      <c r="F1372" s="269"/>
      <c r="G1372" s="29"/>
    </row>
    <row r="1373" spans="1:7" ht="15.75">
      <c r="A1373" s="269"/>
      <c r="B1373" s="269"/>
      <c r="C1373" s="271"/>
      <c r="D1373" s="30"/>
      <c r="E1373" s="292"/>
      <c r="F1373" s="269"/>
      <c r="G1373" s="29"/>
    </row>
    <row r="1374" spans="1:7" ht="15.75">
      <c r="A1374" s="269"/>
      <c r="B1374" s="269"/>
      <c r="C1374" s="271"/>
      <c r="D1374" s="30"/>
      <c r="E1374" s="292"/>
      <c r="F1374" s="269"/>
      <c r="G1374" s="29"/>
    </row>
    <row r="1375" spans="1:7" ht="15.75">
      <c r="A1375" s="269"/>
      <c r="B1375" s="269"/>
      <c r="C1375" s="271"/>
      <c r="D1375" s="30"/>
      <c r="E1375" s="292"/>
      <c r="F1375" s="269"/>
      <c r="G1375" s="29"/>
    </row>
    <row r="1376" spans="1:7" ht="15.75">
      <c r="A1376" s="269"/>
      <c r="B1376" s="269"/>
      <c r="C1376" s="271"/>
      <c r="D1376" s="30"/>
      <c r="E1376" s="292"/>
      <c r="F1376" s="269"/>
      <c r="G1376" s="29"/>
    </row>
    <row r="1377" spans="1:7" ht="15.75">
      <c r="A1377" s="269"/>
      <c r="B1377" s="269"/>
      <c r="C1377" s="271"/>
      <c r="D1377" s="30"/>
      <c r="E1377" s="292"/>
      <c r="F1377" s="269"/>
      <c r="G1377" s="29"/>
    </row>
    <row r="1378" spans="1:7" ht="15.75">
      <c r="A1378" s="269"/>
      <c r="B1378" s="269"/>
      <c r="C1378" s="271"/>
      <c r="D1378" s="30"/>
      <c r="E1378" s="292"/>
      <c r="F1378" s="269"/>
      <c r="G1378" s="29"/>
    </row>
    <row r="1379" spans="1:7" ht="15.75">
      <c r="A1379" s="269"/>
      <c r="B1379" s="269"/>
      <c r="C1379" s="271"/>
      <c r="D1379" s="30"/>
      <c r="E1379" s="292"/>
      <c r="F1379" s="269"/>
      <c r="G1379" s="29"/>
    </row>
    <row r="1380" spans="1:7" ht="15.75">
      <c r="A1380" s="269"/>
      <c r="B1380" s="269"/>
      <c r="C1380" s="271"/>
      <c r="D1380" s="30"/>
      <c r="E1380" s="292"/>
      <c r="F1380" s="269"/>
      <c r="G1380" s="29"/>
    </row>
    <row r="1381" spans="1:7" ht="15.75">
      <c r="A1381" s="269"/>
      <c r="B1381" s="269"/>
      <c r="C1381" s="271"/>
      <c r="D1381" s="30"/>
      <c r="E1381" s="292"/>
      <c r="F1381" s="269"/>
      <c r="G1381" s="29"/>
    </row>
    <row r="1382" spans="1:7" ht="15.75">
      <c r="A1382" s="269"/>
      <c r="B1382" s="269"/>
      <c r="C1382" s="271"/>
      <c r="D1382" s="30"/>
      <c r="E1382" s="292"/>
      <c r="F1382" s="269"/>
      <c r="G1382" s="29"/>
    </row>
    <row r="1383" spans="1:7" ht="15.75">
      <c r="A1383" s="269"/>
      <c r="B1383" s="269"/>
      <c r="C1383" s="271"/>
      <c r="D1383" s="30"/>
      <c r="E1383" s="292"/>
      <c r="F1383" s="269"/>
      <c r="G1383" s="29"/>
    </row>
    <row r="1384" spans="1:7" ht="15.75">
      <c r="A1384" s="269"/>
      <c r="B1384" s="269"/>
      <c r="C1384" s="271"/>
      <c r="D1384" s="30"/>
      <c r="E1384" s="292"/>
      <c r="F1384" s="269"/>
      <c r="G1384" s="29"/>
    </row>
    <row r="1385" spans="1:7" ht="15.75">
      <c r="A1385" s="269"/>
      <c r="B1385" s="269"/>
      <c r="C1385" s="271"/>
      <c r="D1385" s="30"/>
      <c r="E1385" s="292"/>
      <c r="F1385" s="269"/>
      <c r="G1385" s="29"/>
    </row>
    <row r="1386" spans="1:7" ht="15.75">
      <c r="A1386" s="269"/>
      <c r="B1386" s="269"/>
      <c r="C1386" s="271"/>
      <c r="D1386" s="30"/>
      <c r="E1386" s="292"/>
      <c r="F1386" s="269"/>
      <c r="G1386" s="29"/>
    </row>
    <row r="1387" spans="1:7" ht="15.75">
      <c r="A1387" s="269"/>
      <c r="B1387" s="269"/>
      <c r="C1387" s="271"/>
      <c r="D1387" s="30"/>
      <c r="E1387" s="292"/>
      <c r="F1387" s="269"/>
      <c r="G1387" s="29"/>
    </row>
    <row r="1388" spans="1:7" ht="15.75">
      <c r="A1388" s="269"/>
      <c r="B1388" s="269"/>
      <c r="C1388" s="271"/>
      <c r="D1388" s="30"/>
      <c r="E1388" s="292"/>
      <c r="F1388" s="269"/>
      <c r="G1388" s="29"/>
    </row>
    <row r="1389" spans="1:7" ht="15.75">
      <c r="A1389" s="269"/>
      <c r="B1389" s="269"/>
      <c r="C1389" s="271"/>
      <c r="D1389" s="30"/>
      <c r="E1389" s="292"/>
      <c r="F1389" s="269"/>
      <c r="G1389" s="29"/>
    </row>
    <row r="1390" spans="1:7" ht="15.75">
      <c r="A1390" s="269"/>
      <c r="B1390" s="269"/>
      <c r="C1390" s="271"/>
      <c r="D1390" s="30"/>
      <c r="E1390" s="292"/>
      <c r="F1390" s="269"/>
      <c r="G1390" s="29"/>
    </row>
    <row r="1391" spans="1:7" ht="15.75">
      <c r="A1391" s="269"/>
      <c r="B1391" s="269"/>
      <c r="C1391" s="271"/>
      <c r="D1391" s="30"/>
      <c r="E1391" s="292"/>
      <c r="F1391" s="269"/>
      <c r="G1391" s="29"/>
    </row>
    <row r="1392" spans="1:7" ht="15.75">
      <c r="A1392" s="269"/>
      <c r="B1392" s="269"/>
      <c r="C1392" s="271"/>
      <c r="D1392" s="30"/>
      <c r="E1392" s="292"/>
      <c r="F1392" s="269"/>
      <c r="G1392" s="29"/>
    </row>
    <row r="1393" spans="1:7" ht="15.75">
      <c r="A1393" s="269"/>
      <c r="B1393" s="269"/>
      <c r="C1393" s="271"/>
      <c r="D1393" s="30"/>
      <c r="E1393" s="292"/>
      <c r="F1393" s="269"/>
      <c r="G1393" s="29"/>
    </row>
    <row r="1394" spans="1:7" ht="15.75">
      <c r="A1394" s="269"/>
      <c r="B1394" s="269"/>
      <c r="C1394" s="271"/>
      <c r="D1394" s="30"/>
      <c r="E1394" s="292"/>
      <c r="F1394" s="269"/>
      <c r="G1394" s="29"/>
    </row>
    <row r="1395" spans="1:7" ht="15.75">
      <c r="A1395" s="269"/>
      <c r="B1395" s="269"/>
      <c r="C1395" s="271"/>
      <c r="D1395" s="30"/>
      <c r="E1395" s="292"/>
      <c r="F1395" s="269"/>
      <c r="G1395" s="29"/>
    </row>
    <row r="1396" spans="1:7" ht="15.75">
      <c r="A1396" s="269"/>
      <c r="B1396" s="269"/>
      <c r="C1396" s="271"/>
      <c r="D1396" s="30"/>
      <c r="E1396" s="292"/>
      <c r="F1396" s="269"/>
      <c r="G1396" s="29"/>
    </row>
    <row r="1397" spans="1:7" ht="15.75">
      <c r="A1397" s="269"/>
      <c r="B1397" s="269"/>
      <c r="C1397" s="271"/>
      <c r="D1397" s="30"/>
      <c r="E1397" s="292"/>
      <c r="F1397" s="269"/>
      <c r="G1397" s="29"/>
    </row>
    <row r="1398" spans="1:7" ht="15.75">
      <c r="A1398" s="269"/>
      <c r="B1398" s="269"/>
      <c r="C1398" s="271"/>
      <c r="D1398" s="30"/>
      <c r="E1398" s="292"/>
      <c r="F1398" s="269"/>
      <c r="G1398" s="29"/>
    </row>
    <row r="1399" spans="1:7" ht="15.75">
      <c r="A1399" s="269"/>
      <c r="B1399" s="269"/>
      <c r="C1399" s="271"/>
      <c r="D1399" s="30"/>
      <c r="E1399" s="292"/>
      <c r="F1399" s="269"/>
      <c r="G1399" s="29"/>
    </row>
    <row r="1400" spans="1:7" ht="15.75">
      <c r="A1400" s="269"/>
      <c r="B1400" s="269"/>
      <c r="C1400" s="271"/>
      <c r="D1400" s="30"/>
      <c r="E1400" s="292"/>
      <c r="F1400" s="269"/>
      <c r="G1400" s="29"/>
    </row>
    <row r="1401" spans="1:7" ht="15.75">
      <c r="A1401" s="269"/>
      <c r="B1401" s="269"/>
      <c r="C1401" s="271"/>
      <c r="D1401" s="30"/>
      <c r="E1401" s="292"/>
      <c r="F1401" s="269"/>
      <c r="G1401" s="29"/>
    </row>
    <row r="1402" spans="1:7" ht="15.75">
      <c r="A1402" s="269"/>
      <c r="B1402" s="269"/>
      <c r="C1402" s="271"/>
      <c r="D1402" s="30"/>
      <c r="E1402" s="292"/>
      <c r="F1402" s="269"/>
      <c r="G1402" s="29"/>
    </row>
    <row r="1403" spans="1:7" ht="15.75">
      <c r="A1403" s="269"/>
      <c r="B1403" s="269"/>
      <c r="C1403" s="271"/>
      <c r="D1403" s="30"/>
      <c r="E1403" s="292"/>
      <c r="F1403" s="269"/>
      <c r="G1403" s="29"/>
    </row>
    <row r="1404" spans="1:7" ht="15.75">
      <c r="A1404" s="269"/>
      <c r="B1404" s="269"/>
      <c r="C1404" s="271"/>
      <c r="D1404" s="30"/>
      <c r="E1404" s="292"/>
      <c r="F1404" s="269"/>
      <c r="G1404" s="29"/>
    </row>
    <row r="1405" spans="1:7" ht="15.75">
      <c r="A1405" s="269"/>
      <c r="B1405" s="269"/>
      <c r="C1405" s="271"/>
      <c r="D1405" s="30"/>
      <c r="E1405" s="292"/>
      <c r="F1405" s="269"/>
      <c r="G1405" s="29"/>
    </row>
    <row r="1406" spans="1:7" ht="15.75">
      <c r="A1406" s="269"/>
      <c r="B1406" s="269"/>
      <c r="C1406" s="271"/>
      <c r="D1406" s="30"/>
      <c r="E1406" s="292"/>
      <c r="F1406" s="269"/>
      <c r="G1406" s="29"/>
    </row>
    <row r="1407" spans="1:7" ht="15.75">
      <c r="A1407" s="269"/>
      <c r="B1407" s="269"/>
      <c r="C1407" s="271"/>
      <c r="D1407" s="30"/>
      <c r="E1407" s="292"/>
      <c r="F1407" s="269"/>
      <c r="G1407" s="29"/>
    </row>
    <row r="1408" spans="1:7" ht="15.75">
      <c r="A1408" s="269"/>
      <c r="B1408" s="269"/>
      <c r="C1408" s="271"/>
      <c r="D1408" s="30"/>
      <c r="E1408" s="292"/>
      <c r="F1408" s="269"/>
      <c r="G1408" s="29"/>
    </row>
    <row r="1409" spans="1:7" ht="15.75">
      <c r="A1409" s="269"/>
      <c r="B1409" s="269"/>
      <c r="C1409" s="271"/>
      <c r="D1409" s="30"/>
      <c r="E1409" s="292"/>
      <c r="F1409" s="269"/>
      <c r="G1409" s="29"/>
    </row>
    <row r="1410" spans="1:7" ht="15.75">
      <c r="A1410" s="269"/>
      <c r="B1410" s="269"/>
      <c r="C1410" s="271"/>
      <c r="D1410" s="30"/>
      <c r="E1410" s="292"/>
      <c r="F1410" s="269"/>
      <c r="G1410" s="29"/>
    </row>
    <row r="1411" spans="1:7" ht="15.75">
      <c r="A1411" s="269"/>
      <c r="B1411" s="269"/>
      <c r="C1411" s="271"/>
      <c r="D1411" s="30"/>
      <c r="E1411" s="292"/>
      <c r="F1411" s="269"/>
      <c r="G1411" s="29"/>
    </row>
    <row r="1412" spans="1:7" ht="15.75">
      <c r="A1412" s="269"/>
      <c r="B1412" s="269"/>
      <c r="C1412" s="271"/>
      <c r="D1412" s="30"/>
      <c r="E1412" s="292"/>
      <c r="F1412" s="269"/>
      <c r="G1412" s="29"/>
    </row>
    <row r="1413" spans="1:7" ht="15.75">
      <c r="A1413" s="269"/>
      <c r="B1413" s="269"/>
      <c r="C1413" s="271"/>
      <c r="D1413" s="30"/>
      <c r="E1413" s="292"/>
      <c r="F1413" s="269"/>
      <c r="G1413" s="29"/>
    </row>
    <row r="1414" spans="1:7" ht="15.75">
      <c r="A1414" s="269"/>
      <c r="B1414" s="269"/>
      <c r="C1414" s="271"/>
      <c r="D1414" s="30"/>
      <c r="E1414" s="292"/>
      <c r="F1414" s="269"/>
      <c r="G1414" s="29"/>
    </row>
    <row r="1415" spans="1:7" ht="15.75">
      <c r="A1415" s="269"/>
      <c r="B1415" s="269"/>
      <c r="C1415" s="271"/>
      <c r="D1415" s="30"/>
      <c r="E1415" s="292"/>
      <c r="F1415" s="269"/>
      <c r="G1415" s="29"/>
    </row>
    <row r="1416" spans="1:7" ht="15.75">
      <c r="A1416" s="269"/>
      <c r="B1416" s="269"/>
      <c r="C1416" s="271"/>
      <c r="D1416" s="30"/>
      <c r="E1416" s="292"/>
      <c r="F1416" s="269"/>
      <c r="G1416" s="29"/>
    </row>
    <row r="1417" spans="1:7" ht="15.75">
      <c r="A1417" s="269"/>
      <c r="B1417" s="269"/>
      <c r="C1417" s="271"/>
      <c r="D1417" s="30"/>
      <c r="E1417" s="292"/>
      <c r="F1417" s="269"/>
      <c r="G1417" s="29"/>
    </row>
    <row r="1418" spans="1:7" ht="15.75">
      <c r="A1418" s="269"/>
      <c r="B1418" s="269"/>
      <c r="C1418" s="271"/>
      <c r="D1418" s="30"/>
      <c r="E1418" s="292"/>
      <c r="F1418" s="269"/>
      <c r="G1418" s="29"/>
    </row>
    <row r="1419" spans="1:7" ht="15.75">
      <c r="A1419" s="269"/>
      <c r="B1419" s="269"/>
      <c r="C1419" s="271"/>
      <c r="D1419" s="30"/>
      <c r="E1419" s="292"/>
      <c r="F1419" s="269"/>
      <c r="G1419" s="29"/>
    </row>
    <row r="1420" spans="1:7" ht="15.75">
      <c r="A1420" s="269"/>
      <c r="B1420" s="269"/>
      <c r="C1420" s="271"/>
      <c r="D1420" s="30"/>
      <c r="E1420" s="292"/>
      <c r="F1420" s="269"/>
      <c r="G1420" s="29"/>
    </row>
    <row r="1421" spans="1:7" ht="15.75">
      <c r="A1421" s="269"/>
      <c r="B1421" s="269"/>
      <c r="C1421" s="271"/>
      <c r="D1421" s="30"/>
      <c r="E1421" s="292"/>
      <c r="F1421" s="269"/>
      <c r="G1421" s="29"/>
    </row>
    <row r="1422" spans="1:7" ht="15.75">
      <c r="A1422" s="269"/>
      <c r="B1422" s="269"/>
      <c r="C1422" s="271"/>
      <c r="D1422" s="30"/>
      <c r="E1422" s="292"/>
      <c r="F1422" s="269"/>
      <c r="G1422" s="29"/>
    </row>
    <row r="1423" spans="1:7" ht="15.75">
      <c r="A1423" s="269"/>
      <c r="B1423" s="269"/>
      <c r="C1423" s="271"/>
      <c r="D1423" s="30"/>
      <c r="E1423" s="292"/>
      <c r="F1423" s="269"/>
      <c r="G1423" s="29"/>
    </row>
    <row r="1424" spans="1:7" ht="15.75">
      <c r="A1424" s="269"/>
      <c r="B1424" s="269"/>
      <c r="C1424" s="271"/>
      <c r="D1424" s="30"/>
      <c r="E1424" s="292"/>
      <c r="F1424" s="269"/>
      <c r="G1424" s="29"/>
    </row>
    <row r="1425" spans="1:7" ht="15.75">
      <c r="A1425" s="269"/>
      <c r="B1425" s="269"/>
      <c r="C1425" s="271"/>
      <c r="D1425" s="30"/>
      <c r="E1425" s="292"/>
      <c r="F1425" s="269"/>
      <c r="G1425" s="29"/>
    </row>
    <row r="1426" spans="1:7" ht="15.75">
      <c r="A1426" s="269"/>
      <c r="B1426" s="269"/>
      <c r="C1426" s="271"/>
      <c r="D1426" s="30"/>
      <c r="E1426" s="292"/>
      <c r="F1426" s="269"/>
      <c r="G1426" s="29"/>
    </row>
    <row r="1427" spans="1:7" ht="15.75">
      <c r="A1427" s="269"/>
      <c r="B1427" s="269"/>
      <c r="C1427" s="271"/>
      <c r="D1427" s="30"/>
      <c r="E1427" s="292"/>
      <c r="F1427" s="269"/>
      <c r="G1427" s="29"/>
    </row>
    <row r="1428" spans="1:7" ht="15.75">
      <c r="A1428" s="269"/>
      <c r="B1428" s="269"/>
      <c r="C1428" s="271"/>
      <c r="D1428" s="30"/>
      <c r="E1428" s="292"/>
      <c r="F1428" s="269"/>
      <c r="G1428" s="29"/>
    </row>
    <row r="1429" spans="1:7" ht="15.75">
      <c r="A1429" s="269"/>
      <c r="B1429" s="269"/>
      <c r="C1429" s="271"/>
      <c r="D1429" s="30"/>
      <c r="E1429" s="292"/>
      <c r="F1429" s="269"/>
      <c r="G1429" s="29"/>
    </row>
    <row r="1430" spans="1:7" ht="15.75">
      <c r="A1430" s="269"/>
      <c r="B1430" s="269"/>
      <c r="C1430" s="271"/>
      <c r="D1430" s="30"/>
      <c r="E1430" s="292"/>
      <c r="F1430" s="269"/>
      <c r="G1430" s="29"/>
    </row>
    <row r="1431" spans="1:7" ht="15.75">
      <c r="A1431" s="269"/>
      <c r="B1431" s="269"/>
      <c r="C1431" s="271"/>
      <c r="D1431" s="30"/>
      <c r="E1431" s="292"/>
      <c r="F1431" s="269"/>
      <c r="G1431" s="29"/>
    </row>
    <row r="1432" spans="1:7" ht="15.75">
      <c r="A1432" s="269"/>
      <c r="B1432" s="269"/>
      <c r="C1432" s="271"/>
      <c r="D1432" s="30"/>
      <c r="E1432" s="292"/>
      <c r="F1432" s="269"/>
      <c r="G1432" s="29"/>
    </row>
    <row r="1433" spans="1:7" ht="15.75">
      <c r="A1433" s="269"/>
      <c r="B1433" s="269"/>
      <c r="C1433" s="271"/>
      <c r="D1433" s="30"/>
      <c r="E1433" s="292"/>
      <c r="F1433" s="269"/>
      <c r="G1433" s="29"/>
    </row>
    <row r="1434" spans="1:7" ht="15.75">
      <c r="A1434" s="269"/>
      <c r="B1434" s="269"/>
      <c r="C1434" s="271"/>
      <c r="D1434" s="30"/>
      <c r="E1434" s="292"/>
      <c r="F1434" s="269"/>
      <c r="G1434" s="29"/>
    </row>
    <row r="1435" spans="1:7" ht="15.75">
      <c r="A1435" s="269"/>
      <c r="B1435" s="269"/>
      <c r="C1435" s="271"/>
      <c r="D1435" s="30"/>
      <c r="E1435" s="292"/>
      <c r="F1435" s="269"/>
      <c r="G1435" s="29"/>
    </row>
    <row r="1436" spans="1:7" ht="15.75">
      <c r="A1436" s="269"/>
      <c r="B1436" s="269"/>
      <c r="C1436" s="271"/>
      <c r="D1436" s="30"/>
      <c r="E1436" s="292"/>
      <c r="F1436" s="269"/>
      <c r="G1436" s="29"/>
    </row>
    <row r="1437" spans="1:7" ht="15.75">
      <c r="A1437" s="269"/>
      <c r="B1437" s="269"/>
      <c r="C1437" s="271"/>
      <c r="D1437" s="30"/>
      <c r="E1437" s="292"/>
      <c r="F1437" s="269"/>
      <c r="G1437" s="29"/>
    </row>
    <row r="1438" spans="1:7" ht="15.75">
      <c r="A1438" s="269"/>
      <c r="B1438" s="269"/>
      <c r="C1438" s="271"/>
      <c r="D1438" s="30"/>
      <c r="E1438" s="292"/>
      <c r="F1438" s="269"/>
      <c r="G1438" s="29"/>
    </row>
    <row r="1439" spans="1:7" ht="15.75">
      <c r="A1439" s="269"/>
      <c r="B1439" s="269"/>
      <c r="C1439" s="271"/>
      <c r="D1439" s="30"/>
      <c r="E1439" s="292"/>
      <c r="F1439" s="269"/>
      <c r="G1439" s="29"/>
    </row>
    <row r="1440" spans="1:7" ht="15.75">
      <c r="A1440" s="269"/>
      <c r="B1440" s="269"/>
      <c r="C1440" s="271"/>
      <c r="D1440" s="30"/>
      <c r="E1440" s="292"/>
      <c r="F1440" s="269"/>
      <c r="G1440" s="29"/>
    </row>
    <row r="1441" spans="1:7" ht="15.75">
      <c r="A1441" s="269"/>
      <c r="B1441" s="269"/>
      <c r="C1441" s="271"/>
      <c r="D1441" s="30"/>
      <c r="E1441" s="292"/>
      <c r="F1441" s="269"/>
      <c r="G1441" s="29"/>
    </row>
    <row r="1442" spans="1:7" ht="15.75">
      <c r="A1442" s="269"/>
      <c r="B1442" s="269"/>
      <c r="C1442" s="271"/>
      <c r="D1442" s="30"/>
      <c r="E1442" s="292"/>
      <c r="F1442" s="269"/>
      <c r="G1442" s="29"/>
    </row>
    <row r="1443" spans="1:7" ht="15.75">
      <c r="A1443" s="269"/>
      <c r="B1443" s="269"/>
      <c r="C1443" s="271"/>
      <c r="D1443" s="30"/>
      <c r="E1443" s="292"/>
      <c r="F1443" s="269"/>
      <c r="G1443" s="29"/>
    </row>
    <row r="1444" spans="1:7" ht="15.75">
      <c r="A1444" s="269"/>
      <c r="B1444" s="269"/>
      <c r="C1444" s="271"/>
      <c r="D1444" s="30"/>
      <c r="E1444" s="292"/>
      <c r="F1444" s="269"/>
      <c r="G1444" s="29"/>
    </row>
    <row r="1445" spans="1:7" ht="15.75">
      <c r="A1445" s="269"/>
      <c r="B1445" s="269"/>
      <c r="C1445" s="271"/>
      <c r="D1445" s="30"/>
      <c r="E1445" s="292"/>
      <c r="F1445" s="269"/>
      <c r="G1445" s="29"/>
    </row>
    <row r="1446" spans="1:7" ht="15.75">
      <c r="A1446" s="269"/>
      <c r="B1446" s="269"/>
      <c r="C1446" s="271"/>
      <c r="D1446" s="30"/>
      <c r="E1446" s="292"/>
      <c r="F1446" s="269"/>
      <c r="G1446" s="29"/>
    </row>
    <row r="1447" spans="1:7" ht="15.75">
      <c r="A1447" s="269"/>
      <c r="B1447" s="269"/>
      <c r="C1447" s="271"/>
      <c r="D1447" s="30"/>
      <c r="E1447" s="292"/>
      <c r="F1447" s="269"/>
      <c r="G1447" s="29"/>
    </row>
    <row r="1448" spans="1:7" ht="15.75">
      <c r="A1448" s="269"/>
      <c r="B1448" s="269"/>
      <c r="C1448" s="271"/>
      <c r="D1448" s="30"/>
      <c r="E1448" s="292"/>
      <c r="F1448" s="269"/>
      <c r="G1448" s="29"/>
    </row>
    <row r="1449" spans="1:7" ht="15.75">
      <c r="A1449" s="269"/>
      <c r="B1449" s="269"/>
      <c r="C1449" s="271"/>
      <c r="D1449" s="30"/>
      <c r="E1449" s="292"/>
      <c r="F1449" s="269"/>
      <c r="G1449" s="29"/>
    </row>
    <row r="1450" spans="1:7" ht="15.75">
      <c r="A1450" s="269"/>
      <c r="B1450" s="269"/>
      <c r="C1450" s="271"/>
      <c r="D1450" s="30"/>
      <c r="E1450" s="292"/>
      <c r="F1450" s="269"/>
      <c r="G1450" s="29"/>
    </row>
    <row r="1451" spans="1:7" ht="15.75">
      <c r="A1451" s="269"/>
      <c r="B1451" s="269"/>
      <c r="C1451" s="271"/>
      <c r="D1451" s="30"/>
      <c r="E1451" s="292"/>
      <c r="F1451" s="269"/>
      <c r="G1451" s="29"/>
    </row>
    <row r="1452" spans="1:7" ht="15.75">
      <c r="A1452" s="269"/>
      <c r="B1452" s="269"/>
      <c r="C1452" s="271"/>
      <c r="D1452" s="30"/>
      <c r="E1452" s="292"/>
      <c r="F1452" s="269"/>
      <c r="G1452" s="29"/>
    </row>
    <row r="1453" spans="1:7" ht="15.75">
      <c r="A1453" s="269"/>
      <c r="B1453" s="269"/>
      <c r="C1453" s="271"/>
      <c r="D1453" s="30"/>
      <c r="E1453" s="292"/>
      <c r="F1453" s="269"/>
      <c r="G1453" s="29"/>
    </row>
    <row r="1454" spans="1:7" ht="15.75">
      <c r="A1454" s="269"/>
      <c r="B1454" s="269"/>
      <c r="C1454" s="271"/>
      <c r="D1454" s="30"/>
      <c r="E1454" s="292"/>
      <c r="F1454" s="269"/>
      <c r="G1454" s="29"/>
    </row>
    <row r="1455" spans="1:7" ht="15.75">
      <c r="A1455" s="269"/>
      <c r="B1455" s="269"/>
      <c r="C1455" s="271"/>
      <c r="D1455" s="30"/>
      <c r="E1455" s="292"/>
      <c r="F1455" s="269"/>
      <c r="G1455" s="29"/>
    </row>
    <row r="1456" spans="1:7" ht="15.75">
      <c r="A1456" s="269"/>
      <c r="B1456" s="269"/>
      <c r="C1456" s="271"/>
      <c r="D1456" s="30"/>
      <c r="E1456" s="292"/>
      <c r="F1456" s="269"/>
      <c r="G1456" s="29"/>
    </row>
    <row r="1457" spans="1:7" ht="15.75">
      <c r="A1457" s="269"/>
      <c r="B1457" s="269"/>
      <c r="C1457" s="271"/>
      <c r="D1457" s="30"/>
      <c r="E1457" s="292"/>
      <c r="F1457" s="269"/>
      <c r="G1457" s="29"/>
    </row>
    <row r="1458" spans="1:7" ht="15.75">
      <c r="A1458" s="269"/>
      <c r="B1458" s="269"/>
      <c r="C1458" s="271"/>
      <c r="D1458" s="30"/>
      <c r="E1458" s="292"/>
      <c r="F1458" s="269"/>
      <c r="G1458" s="29"/>
    </row>
    <row r="1459" spans="1:7" ht="15.75">
      <c r="A1459" s="269"/>
      <c r="B1459" s="269"/>
      <c r="C1459" s="271"/>
      <c r="D1459" s="30"/>
      <c r="E1459" s="292"/>
      <c r="F1459" s="269"/>
      <c r="G1459" s="29"/>
    </row>
    <row r="1460" spans="1:7" ht="15.75">
      <c r="A1460" s="269"/>
      <c r="B1460" s="269"/>
      <c r="C1460" s="271"/>
      <c r="D1460" s="30"/>
      <c r="E1460" s="292"/>
      <c r="F1460" s="269"/>
      <c r="G1460" s="29"/>
    </row>
    <row r="1461" spans="1:7" ht="15.75">
      <c r="A1461" s="269"/>
      <c r="B1461" s="269"/>
      <c r="C1461" s="271"/>
      <c r="D1461" s="30"/>
      <c r="E1461" s="292"/>
      <c r="F1461" s="269"/>
      <c r="G1461" s="29"/>
    </row>
    <row r="1462" spans="1:7" ht="15.75">
      <c r="A1462" s="269"/>
      <c r="B1462" s="269"/>
      <c r="C1462" s="271"/>
      <c r="D1462" s="30"/>
      <c r="E1462" s="292"/>
      <c r="F1462" s="269"/>
      <c r="G1462" s="29"/>
    </row>
    <row r="1463" spans="1:7" ht="15.75">
      <c r="A1463" s="269"/>
      <c r="B1463" s="269"/>
      <c r="C1463" s="271"/>
      <c r="D1463" s="30"/>
      <c r="E1463" s="292"/>
      <c r="F1463" s="269"/>
      <c r="G1463" s="29"/>
    </row>
    <row r="1464" spans="1:7" ht="15.75">
      <c r="A1464" s="269"/>
      <c r="B1464" s="269"/>
      <c r="C1464" s="271"/>
      <c r="D1464" s="30"/>
      <c r="E1464" s="292"/>
      <c r="F1464" s="269"/>
      <c r="G1464" s="29"/>
    </row>
    <row r="1465" spans="1:7" ht="15.75">
      <c r="A1465" s="269"/>
      <c r="B1465" s="269"/>
      <c r="C1465" s="271"/>
      <c r="D1465" s="30"/>
      <c r="E1465" s="292"/>
      <c r="F1465" s="269"/>
      <c r="G1465" s="29"/>
    </row>
    <row r="1466" spans="1:7" ht="15.75">
      <c r="A1466" s="269"/>
      <c r="B1466" s="269"/>
      <c r="C1466" s="271"/>
      <c r="D1466" s="30"/>
      <c r="E1466" s="292"/>
      <c r="F1466" s="269"/>
      <c r="G1466" s="29"/>
    </row>
    <row r="1467" spans="1:7" ht="15.75">
      <c r="A1467" s="269"/>
      <c r="B1467" s="269"/>
      <c r="C1467" s="271"/>
      <c r="D1467" s="30"/>
      <c r="E1467" s="292"/>
      <c r="F1467" s="269"/>
      <c r="G1467" s="29"/>
    </row>
    <row r="1468" spans="1:7" ht="15.75">
      <c r="A1468" s="269"/>
      <c r="B1468" s="269"/>
      <c r="C1468" s="271"/>
      <c r="D1468" s="30"/>
      <c r="E1468" s="292"/>
      <c r="F1468" s="269"/>
      <c r="G1468" s="29"/>
    </row>
    <row r="1469" spans="1:7" ht="15.75">
      <c r="A1469" s="269"/>
      <c r="B1469" s="269"/>
      <c r="C1469" s="271"/>
      <c r="D1469" s="30"/>
      <c r="E1469" s="292"/>
      <c r="F1469" s="269"/>
      <c r="G1469" s="29"/>
    </row>
    <row r="1470" spans="1:7" ht="15.75">
      <c r="A1470" s="269"/>
      <c r="B1470" s="269"/>
      <c r="C1470" s="271"/>
      <c r="D1470" s="30"/>
      <c r="E1470" s="292"/>
      <c r="F1470" s="269"/>
      <c r="G1470" s="29"/>
    </row>
    <row r="1471" spans="1:7" ht="15.75">
      <c r="A1471" s="269"/>
      <c r="B1471" s="269"/>
      <c r="C1471" s="271"/>
      <c r="D1471" s="30"/>
      <c r="E1471" s="292"/>
      <c r="F1471" s="269"/>
      <c r="G1471" s="29"/>
    </row>
    <row r="1472" spans="1:7" ht="15.75">
      <c r="A1472" s="269"/>
      <c r="B1472" s="269"/>
      <c r="C1472" s="271"/>
      <c r="D1472" s="30"/>
      <c r="E1472" s="292"/>
      <c r="F1472" s="269"/>
      <c r="G1472" s="29"/>
    </row>
    <row r="1473" spans="1:7" ht="15.75">
      <c r="A1473" s="269"/>
      <c r="B1473" s="269"/>
      <c r="C1473" s="271"/>
      <c r="D1473" s="30"/>
      <c r="E1473" s="292"/>
      <c r="F1473" s="269"/>
      <c r="G1473" s="29"/>
    </row>
    <row r="1474" spans="1:7" ht="15.75">
      <c r="A1474" s="269"/>
      <c r="B1474" s="269"/>
      <c r="C1474" s="271"/>
      <c r="D1474" s="30"/>
      <c r="E1474" s="292"/>
      <c r="F1474" s="269"/>
      <c r="G1474" s="29"/>
    </row>
    <row r="1475" spans="1:7" ht="15.75">
      <c r="A1475" s="269"/>
      <c r="B1475" s="269"/>
      <c r="C1475" s="271"/>
      <c r="D1475" s="30"/>
      <c r="E1475" s="292"/>
      <c r="F1475" s="269"/>
      <c r="G1475" s="29"/>
    </row>
    <row r="1476" spans="1:7" ht="15.75">
      <c r="A1476" s="269"/>
      <c r="B1476" s="269"/>
      <c r="C1476" s="271"/>
      <c r="D1476" s="30"/>
      <c r="E1476" s="292"/>
      <c r="F1476" s="269"/>
      <c r="G1476" s="29"/>
    </row>
    <row r="1477" spans="1:7" ht="15.75">
      <c r="A1477" s="269"/>
      <c r="B1477" s="269"/>
      <c r="C1477" s="271"/>
      <c r="D1477" s="30"/>
      <c r="E1477" s="292"/>
      <c r="F1477" s="269"/>
      <c r="G1477" s="29"/>
    </row>
    <row r="1478" spans="1:7" ht="15.75">
      <c r="A1478" s="269"/>
      <c r="B1478" s="269"/>
      <c r="C1478" s="271"/>
      <c r="D1478" s="30"/>
      <c r="E1478" s="292"/>
      <c r="F1478" s="269"/>
      <c r="G1478" s="29"/>
    </row>
    <row r="1479" spans="1:7" ht="15.75">
      <c r="A1479" s="269"/>
      <c r="B1479" s="269"/>
      <c r="C1479" s="271"/>
      <c r="D1479" s="30"/>
      <c r="E1479" s="292"/>
      <c r="F1479" s="269"/>
      <c r="G1479" s="29"/>
    </row>
    <row r="1480" spans="1:7" ht="15.75">
      <c r="A1480" s="269"/>
      <c r="B1480" s="269"/>
      <c r="C1480" s="271"/>
      <c r="D1480" s="30"/>
      <c r="E1480" s="292"/>
      <c r="F1480" s="269"/>
      <c r="G1480" s="29"/>
    </row>
    <row r="1481" spans="1:7" ht="15.75">
      <c r="A1481" s="269"/>
      <c r="B1481" s="269"/>
      <c r="C1481" s="271"/>
      <c r="D1481" s="30"/>
      <c r="E1481" s="292"/>
      <c r="F1481" s="269"/>
      <c r="G1481" s="29"/>
    </row>
    <row r="1482" spans="1:7" ht="15.75">
      <c r="A1482" s="269"/>
      <c r="B1482" s="269"/>
      <c r="C1482" s="271"/>
      <c r="D1482" s="30"/>
      <c r="E1482" s="292"/>
      <c r="F1482" s="269"/>
      <c r="G1482" s="29"/>
    </row>
    <row r="1483" spans="1:7" ht="15.75">
      <c r="A1483" s="269"/>
      <c r="B1483" s="269"/>
      <c r="C1483" s="271"/>
      <c r="D1483" s="30"/>
      <c r="E1483" s="292"/>
      <c r="F1483" s="269"/>
      <c r="G1483" s="29"/>
    </row>
    <row r="1484" spans="1:7" ht="15.75">
      <c r="A1484" s="269"/>
      <c r="B1484" s="269"/>
      <c r="C1484" s="271"/>
      <c r="D1484" s="30"/>
      <c r="E1484" s="292"/>
      <c r="F1484" s="269"/>
      <c r="G1484" s="29"/>
    </row>
    <row r="1485" spans="1:7" ht="15.75">
      <c r="A1485" s="269"/>
      <c r="B1485" s="269"/>
      <c r="C1485" s="271"/>
      <c r="D1485" s="30"/>
      <c r="E1485" s="292"/>
      <c r="F1485" s="269"/>
      <c r="G1485" s="29"/>
    </row>
    <row r="1486" spans="1:7" ht="15.75">
      <c r="A1486" s="269"/>
      <c r="B1486" s="269"/>
      <c r="C1486" s="271"/>
      <c r="D1486" s="30"/>
      <c r="E1486" s="292"/>
      <c r="F1486" s="269"/>
      <c r="G1486" s="29"/>
    </row>
    <row r="1487" spans="1:7" ht="15.75">
      <c r="A1487" s="269"/>
      <c r="B1487" s="269"/>
      <c r="C1487" s="271"/>
      <c r="D1487" s="30"/>
      <c r="E1487" s="292"/>
      <c r="F1487" s="269"/>
      <c r="G1487" s="29"/>
    </row>
    <row r="1488" spans="1:7" ht="15.75">
      <c r="A1488" s="269"/>
      <c r="B1488" s="269"/>
      <c r="C1488" s="271"/>
      <c r="D1488" s="30"/>
      <c r="E1488" s="292"/>
      <c r="F1488" s="269"/>
      <c r="G1488" s="29"/>
    </row>
    <row r="1489" spans="1:7" ht="15.75">
      <c r="A1489" s="269"/>
      <c r="B1489" s="269"/>
      <c r="C1489" s="271"/>
      <c r="D1489" s="30"/>
      <c r="E1489" s="292"/>
      <c r="F1489" s="269"/>
      <c r="G1489" s="29"/>
    </row>
    <row r="1490" spans="1:7" ht="15.75">
      <c r="A1490" s="269"/>
      <c r="B1490" s="269"/>
      <c r="C1490" s="271"/>
      <c r="D1490" s="30"/>
      <c r="E1490" s="292"/>
      <c r="F1490" s="269"/>
      <c r="G1490" s="29"/>
    </row>
    <row r="1491" spans="1:7" ht="15.75">
      <c r="A1491" s="269"/>
      <c r="B1491" s="269"/>
      <c r="C1491" s="271"/>
      <c r="D1491" s="30"/>
      <c r="E1491" s="292"/>
      <c r="F1491" s="269"/>
      <c r="G1491" s="29"/>
    </row>
    <row r="1492" spans="1:7" ht="15.75">
      <c r="A1492" s="269"/>
      <c r="B1492" s="269"/>
      <c r="C1492" s="271"/>
      <c r="D1492" s="30"/>
      <c r="E1492" s="292"/>
      <c r="F1492" s="269"/>
      <c r="G1492" s="29"/>
    </row>
    <row r="1493" spans="1:7" ht="15.75">
      <c r="A1493" s="269"/>
      <c r="B1493" s="269"/>
      <c r="C1493" s="271"/>
      <c r="D1493" s="30"/>
      <c r="E1493" s="292"/>
      <c r="F1493" s="269"/>
      <c r="G1493" s="29"/>
    </row>
    <row r="1494" spans="1:7" ht="15.75">
      <c r="A1494" s="269"/>
      <c r="B1494" s="269"/>
      <c r="C1494" s="271"/>
      <c r="D1494" s="30"/>
      <c r="E1494" s="292"/>
      <c r="F1494" s="269"/>
      <c r="G1494" s="29"/>
    </row>
    <row r="1495" spans="1:7" ht="15.75">
      <c r="A1495" s="269"/>
      <c r="B1495" s="269"/>
      <c r="C1495" s="271"/>
      <c r="D1495" s="30"/>
      <c r="E1495" s="292"/>
      <c r="F1495" s="269"/>
      <c r="G1495" s="29"/>
    </row>
    <row r="1496" spans="1:7" ht="15.75">
      <c r="A1496" s="269"/>
      <c r="B1496" s="269"/>
      <c r="C1496" s="271"/>
      <c r="D1496" s="30"/>
      <c r="E1496" s="292"/>
      <c r="F1496" s="269"/>
      <c r="G1496" s="29"/>
    </row>
    <row r="1497" spans="1:7" ht="15.75">
      <c r="A1497" s="269"/>
      <c r="B1497" s="269"/>
      <c r="C1497" s="271"/>
      <c r="D1497" s="30"/>
      <c r="E1497" s="292"/>
      <c r="F1497" s="269"/>
      <c r="G1497" s="29"/>
    </row>
    <row r="1498" spans="1:7" ht="15.75">
      <c r="A1498" s="269"/>
      <c r="B1498" s="269"/>
      <c r="C1498" s="271"/>
      <c r="D1498" s="30"/>
      <c r="E1498" s="292"/>
      <c r="F1498" s="269"/>
      <c r="G1498" s="29"/>
    </row>
    <row r="1499" spans="1:7" ht="15.75">
      <c r="A1499" s="269"/>
      <c r="B1499" s="269"/>
      <c r="C1499" s="271"/>
      <c r="D1499" s="30"/>
      <c r="E1499" s="292"/>
      <c r="F1499" s="269"/>
      <c r="G1499" s="29"/>
    </row>
    <row r="1500" spans="1:7" ht="15.75">
      <c r="A1500" s="269"/>
      <c r="B1500" s="269"/>
      <c r="C1500" s="271"/>
      <c r="D1500" s="30"/>
      <c r="E1500" s="292"/>
      <c r="F1500" s="269"/>
      <c r="G1500" s="29"/>
    </row>
    <row r="1501" spans="1:7" ht="15.75">
      <c r="A1501" s="269"/>
      <c r="B1501" s="269"/>
      <c r="C1501" s="271"/>
      <c r="D1501" s="30"/>
      <c r="E1501" s="292"/>
      <c r="F1501" s="269"/>
      <c r="G1501" s="29"/>
    </row>
    <row r="1502" spans="1:7" ht="15.75">
      <c r="A1502" s="269"/>
      <c r="B1502" s="269"/>
      <c r="C1502" s="271"/>
      <c r="D1502" s="30"/>
      <c r="E1502" s="292"/>
      <c r="F1502" s="269"/>
      <c r="G1502" s="29"/>
    </row>
    <row r="1503" spans="1:7" ht="15.75">
      <c r="A1503" s="269"/>
      <c r="B1503" s="269"/>
      <c r="C1503" s="271"/>
      <c r="D1503" s="30"/>
      <c r="E1503" s="292"/>
      <c r="F1503" s="269"/>
      <c r="G1503" s="29"/>
    </row>
    <row r="1504" spans="1:7" ht="15.75">
      <c r="A1504" s="269"/>
      <c r="B1504" s="269"/>
      <c r="C1504" s="271"/>
      <c r="D1504" s="30"/>
      <c r="E1504" s="292"/>
      <c r="F1504" s="269"/>
      <c r="G1504" s="29"/>
    </row>
    <row r="1505" spans="1:7" ht="15.75">
      <c r="A1505" s="269"/>
      <c r="B1505" s="269"/>
      <c r="C1505" s="271"/>
      <c r="D1505" s="30"/>
      <c r="E1505" s="292"/>
      <c r="F1505" s="269"/>
      <c r="G1505" s="29"/>
    </row>
    <row r="1506" spans="1:7" ht="15.75">
      <c r="A1506" s="269"/>
      <c r="B1506" s="269"/>
      <c r="C1506" s="271"/>
      <c r="D1506" s="30"/>
      <c r="E1506" s="292"/>
      <c r="F1506" s="269"/>
      <c r="G1506" s="29"/>
    </row>
    <row r="1507" spans="1:7" ht="15.75">
      <c r="A1507" s="269"/>
      <c r="B1507" s="269"/>
      <c r="C1507" s="271"/>
      <c r="D1507" s="30"/>
      <c r="E1507" s="292"/>
      <c r="F1507" s="269"/>
      <c r="G1507" s="29"/>
    </row>
    <row r="1508" spans="1:7" ht="15.75">
      <c r="A1508" s="269"/>
      <c r="B1508" s="269"/>
      <c r="C1508" s="271"/>
      <c r="D1508" s="30"/>
      <c r="E1508" s="292"/>
      <c r="F1508" s="269"/>
      <c r="G1508" s="29"/>
    </row>
    <row r="1509" spans="1:7" ht="15.75">
      <c r="A1509" s="269"/>
      <c r="B1509" s="269"/>
      <c r="C1509" s="271"/>
      <c r="D1509" s="30"/>
      <c r="E1509" s="292"/>
      <c r="F1509" s="269"/>
      <c r="G1509" s="29"/>
    </row>
    <row r="1510" spans="1:7" ht="15.75">
      <c r="A1510" s="269"/>
      <c r="B1510" s="269"/>
      <c r="C1510" s="271"/>
      <c r="D1510" s="30"/>
      <c r="E1510" s="292"/>
      <c r="F1510" s="269"/>
      <c r="G1510" s="29"/>
    </row>
    <row r="1511" spans="1:7" ht="15.75">
      <c r="A1511" s="269"/>
      <c r="B1511" s="269"/>
      <c r="C1511" s="271"/>
      <c r="D1511" s="30"/>
      <c r="E1511" s="292"/>
      <c r="F1511" s="269"/>
      <c r="G1511" s="29"/>
    </row>
    <row r="1512" spans="1:7" ht="15.75">
      <c r="A1512" s="269"/>
      <c r="B1512" s="269"/>
      <c r="C1512" s="271"/>
      <c r="D1512" s="30"/>
      <c r="E1512" s="292"/>
      <c r="F1512" s="269"/>
      <c r="G1512" s="29"/>
    </row>
    <row r="1513" spans="1:7" ht="15.75">
      <c r="A1513" s="269"/>
      <c r="B1513" s="269"/>
      <c r="C1513" s="271"/>
      <c r="D1513" s="30"/>
      <c r="E1513" s="292"/>
      <c r="F1513" s="269"/>
      <c r="G1513" s="29"/>
    </row>
    <row r="1514" spans="1:7" ht="15.75">
      <c r="A1514" s="269"/>
      <c r="B1514" s="269"/>
      <c r="C1514" s="271"/>
      <c r="D1514" s="30"/>
      <c r="E1514" s="292"/>
      <c r="F1514" s="269"/>
      <c r="G1514" s="29"/>
    </row>
    <row r="1515" spans="1:7" ht="15.75">
      <c r="A1515" s="269"/>
      <c r="B1515" s="269"/>
      <c r="C1515" s="271"/>
      <c r="D1515" s="30"/>
      <c r="E1515" s="292"/>
      <c r="F1515" s="269"/>
      <c r="G1515" s="29"/>
    </row>
    <row r="1516" spans="1:7" ht="15.75">
      <c r="A1516" s="269"/>
      <c r="B1516" s="269"/>
      <c r="C1516" s="271"/>
      <c r="D1516" s="30"/>
      <c r="E1516" s="292"/>
      <c r="F1516" s="269"/>
      <c r="G1516" s="29"/>
    </row>
    <row r="1517" spans="1:7" ht="15.75">
      <c r="A1517" s="269"/>
      <c r="B1517" s="269"/>
      <c r="C1517" s="271"/>
      <c r="D1517" s="30"/>
      <c r="E1517" s="292"/>
      <c r="F1517" s="269"/>
      <c r="G1517" s="29"/>
    </row>
    <row r="1518" spans="1:7" ht="15.75">
      <c r="A1518" s="269"/>
      <c r="B1518" s="269"/>
      <c r="C1518" s="271"/>
      <c r="D1518" s="30"/>
      <c r="E1518" s="292"/>
      <c r="F1518" s="269"/>
      <c r="G1518" s="29"/>
    </row>
    <row r="1519" spans="1:7" ht="15.75">
      <c r="A1519" s="269"/>
      <c r="B1519" s="269"/>
      <c r="C1519" s="271"/>
      <c r="D1519" s="30"/>
      <c r="E1519" s="292"/>
      <c r="F1519" s="269"/>
      <c r="G1519" s="29"/>
    </row>
    <row r="1520" spans="1:7" ht="15.75">
      <c r="A1520" s="269"/>
      <c r="B1520" s="269"/>
      <c r="C1520" s="271"/>
      <c r="D1520" s="30"/>
      <c r="E1520" s="292"/>
      <c r="F1520" s="269"/>
      <c r="G1520" s="29"/>
    </row>
    <row r="1521" spans="1:7" ht="15.75">
      <c r="A1521" s="269"/>
      <c r="B1521" s="269"/>
      <c r="C1521" s="271"/>
      <c r="D1521" s="30"/>
      <c r="E1521" s="292"/>
      <c r="F1521" s="269"/>
      <c r="G1521" s="29"/>
    </row>
    <row r="1522" spans="1:7" ht="15.75">
      <c r="A1522" s="269"/>
      <c r="B1522" s="269"/>
      <c r="C1522" s="271"/>
      <c r="D1522" s="30"/>
      <c r="E1522" s="292"/>
      <c r="F1522" s="269"/>
      <c r="G1522" s="29"/>
    </row>
    <row r="1523" spans="1:7" ht="15.75">
      <c r="A1523" s="269"/>
      <c r="B1523" s="269"/>
      <c r="C1523" s="271"/>
      <c r="D1523" s="30"/>
      <c r="E1523" s="292"/>
      <c r="F1523" s="269"/>
      <c r="G1523" s="29"/>
    </row>
    <row r="1524" spans="1:7" ht="15.75">
      <c r="A1524" s="269"/>
      <c r="B1524" s="269"/>
      <c r="C1524" s="271"/>
      <c r="D1524" s="30"/>
      <c r="E1524" s="292"/>
      <c r="F1524" s="269"/>
      <c r="G1524" s="29"/>
    </row>
    <row r="1525" spans="1:7" ht="15.75">
      <c r="A1525" s="269"/>
      <c r="B1525" s="269"/>
      <c r="C1525" s="271"/>
      <c r="D1525" s="30"/>
      <c r="E1525" s="292"/>
      <c r="F1525" s="269"/>
      <c r="G1525" s="29"/>
    </row>
    <row r="1526" spans="1:7" ht="15.75">
      <c r="A1526" s="269"/>
      <c r="B1526" s="269"/>
      <c r="C1526" s="271"/>
      <c r="D1526" s="30"/>
      <c r="E1526" s="292"/>
      <c r="F1526" s="269"/>
      <c r="G1526" s="29"/>
    </row>
    <row r="1527" spans="1:7" ht="15.75">
      <c r="A1527" s="269"/>
      <c r="B1527" s="269"/>
      <c r="C1527" s="271"/>
      <c r="D1527" s="30"/>
      <c r="E1527" s="292"/>
      <c r="F1527" s="269"/>
      <c r="G1527" s="29"/>
    </row>
    <row r="1528" spans="1:7" ht="15.75">
      <c r="A1528" s="269"/>
      <c r="B1528" s="269"/>
      <c r="C1528" s="271"/>
      <c r="D1528" s="30"/>
      <c r="E1528" s="292"/>
      <c r="F1528" s="269"/>
      <c r="G1528" s="29"/>
    </row>
    <row r="1529" spans="1:7" ht="15.75">
      <c r="A1529" s="269"/>
      <c r="B1529" s="269"/>
      <c r="C1529" s="271"/>
      <c r="D1529" s="30"/>
      <c r="E1529" s="292"/>
      <c r="F1529" s="269"/>
      <c r="G1529" s="29"/>
    </row>
    <row r="1530" spans="1:7" ht="15.75">
      <c r="A1530" s="269"/>
      <c r="B1530" s="269"/>
      <c r="C1530" s="271"/>
      <c r="D1530" s="30"/>
      <c r="E1530" s="292"/>
      <c r="F1530" s="269"/>
      <c r="G1530" s="29"/>
    </row>
    <row r="1531" spans="1:7" ht="15.75">
      <c r="A1531" s="269"/>
      <c r="B1531" s="269"/>
      <c r="C1531" s="271"/>
      <c r="D1531" s="30"/>
      <c r="E1531" s="292"/>
      <c r="F1531" s="269"/>
      <c r="G1531" s="29"/>
    </row>
    <row r="1532" spans="1:7" ht="15.75">
      <c r="A1532" s="269"/>
      <c r="B1532" s="269"/>
      <c r="C1532" s="271"/>
      <c r="D1532" s="30"/>
      <c r="E1532" s="292"/>
      <c r="F1532" s="269"/>
      <c r="G1532" s="29"/>
    </row>
    <row r="1533" spans="1:7" ht="15.75">
      <c r="A1533" s="269"/>
      <c r="B1533" s="269"/>
      <c r="C1533" s="271"/>
      <c r="D1533" s="30"/>
      <c r="E1533" s="292"/>
      <c r="F1533" s="269"/>
      <c r="G1533" s="29"/>
    </row>
    <row r="1534" spans="1:7" ht="15.75">
      <c r="A1534" s="269"/>
      <c r="B1534" s="269"/>
      <c r="C1534" s="271"/>
      <c r="D1534" s="30"/>
      <c r="E1534" s="292"/>
      <c r="F1534" s="269"/>
      <c r="G1534" s="29"/>
    </row>
    <row r="1535" spans="1:7" ht="15.75">
      <c r="A1535" s="269"/>
      <c r="B1535" s="269"/>
      <c r="C1535" s="271"/>
      <c r="D1535" s="30"/>
      <c r="E1535" s="292"/>
      <c r="F1535" s="269"/>
      <c r="G1535" s="29"/>
    </row>
    <row r="1536" spans="1:7" ht="15.75">
      <c r="A1536" s="269"/>
      <c r="B1536" s="269"/>
      <c r="C1536" s="271"/>
      <c r="D1536" s="30"/>
      <c r="E1536" s="292"/>
      <c r="F1536" s="269"/>
      <c r="G1536" s="29"/>
    </row>
    <row r="1537" spans="1:7" ht="15.75">
      <c r="A1537" s="269"/>
      <c r="B1537" s="269"/>
      <c r="C1537" s="271"/>
      <c r="D1537" s="30"/>
      <c r="E1537" s="292"/>
      <c r="F1537" s="269"/>
      <c r="G1537" s="29"/>
    </row>
    <row r="1538" spans="1:7" ht="15.75">
      <c r="A1538" s="269"/>
      <c r="B1538" s="269"/>
      <c r="C1538" s="271"/>
      <c r="D1538" s="30"/>
      <c r="E1538" s="292"/>
      <c r="F1538" s="269"/>
      <c r="G1538" s="29"/>
    </row>
    <row r="1539" spans="1:7" ht="15.75">
      <c r="A1539" s="269"/>
      <c r="B1539" s="269"/>
      <c r="C1539" s="271"/>
      <c r="D1539" s="30"/>
      <c r="E1539" s="292"/>
      <c r="F1539" s="269"/>
      <c r="G1539" s="29"/>
    </row>
    <row r="1540" spans="1:7" ht="15.75">
      <c r="A1540" s="269"/>
      <c r="B1540" s="269"/>
      <c r="C1540" s="271"/>
      <c r="D1540" s="30"/>
      <c r="E1540" s="292"/>
      <c r="F1540" s="269"/>
      <c r="G1540" s="29"/>
    </row>
    <row r="1541" spans="1:7" ht="15.75">
      <c r="A1541" s="269"/>
      <c r="B1541" s="269"/>
      <c r="C1541" s="271"/>
      <c r="D1541" s="30"/>
      <c r="E1541" s="292"/>
      <c r="F1541" s="269"/>
      <c r="G1541" s="29"/>
    </row>
    <row r="1542" spans="1:7" ht="15.75">
      <c r="A1542" s="269"/>
      <c r="B1542" s="269"/>
      <c r="C1542" s="271"/>
      <c r="D1542" s="30"/>
      <c r="E1542" s="292"/>
      <c r="F1542" s="269"/>
      <c r="G1542" s="29"/>
    </row>
    <row r="1543" spans="1:7" ht="15.75">
      <c r="A1543" s="269"/>
      <c r="B1543" s="269"/>
      <c r="C1543" s="271"/>
      <c r="D1543" s="30"/>
      <c r="E1543" s="292"/>
      <c r="F1543" s="269"/>
      <c r="G1543" s="29"/>
    </row>
    <row r="1544" spans="1:7" ht="15.75">
      <c r="A1544" s="269"/>
      <c r="B1544" s="269"/>
      <c r="C1544" s="271"/>
      <c r="D1544" s="30"/>
      <c r="E1544" s="292"/>
      <c r="F1544" s="269"/>
      <c r="G1544" s="29"/>
    </row>
    <row r="1545" spans="1:7" ht="15.75">
      <c r="A1545" s="269"/>
      <c r="B1545" s="269"/>
      <c r="C1545" s="271"/>
      <c r="D1545" s="30"/>
      <c r="E1545" s="292"/>
      <c r="F1545" s="269"/>
      <c r="G1545" s="29"/>
    </row>
    <row r="1546" spans="1:7" ht="15.75">
      <c r="A1546" s="269"/>
      <c r="B1546" s="269"/>
      <c r="C1546" s="271"/>
      <c r="D1546" s="30"/>
      <c r="E1546" s="292"/>
      <c r="F1546" s="269"/>
      <c r="G1546" s="29"/>
    </row>
    <row r="1547" spans="1:7" ht="15.75">
      <c r="A1547" s="269"/>
      <c r="B1547" s="269"/>
      <c r="C1547" s="271"/>
      <c r="D1547" s="30"/>
      <c r="E1547" s="292"/>
      <c r="F1547" s="269"/>
      <c r="G1547" s="29"/>
    </row>
    <row r="1548" spans="1:7" ht="15.75">
      <c r="A1548" s="269"/>
      <c r="B1548" s="269"/>
      <c r="C1548" s="271"/>
      <c r="D1548" s="30"/>
      <c r="E1548" s="292"/>
      <c r="F1548" s="269"/>
      <c r="G1548" s="29"/>
    </row>
    <row r="1549" spans="1:7" ht="15.75">
      <c r="A1549" s="269"/>
      <c r="B1549" s="269"/>
      <c r="C1549" s="271"/>
      <c r="D1549" s="30"/>
      <c r="E1549" s="292"/>
      <c r="F1549" s="269"/>
      <c r="G1549" s="29"/>
    </row>
    <row r="1550" spans="1:7" ht="15.75">
      <c r="A1550" s="269"/>
      <c r="B1550" s="269"/>
      <c r="C1550" s="271"/>
      <c r="D1550" s="30"/>
      <c r="E1550" s="292"/>
      <c r="F1550" s="269"/>
      <c r="G1550" s="29"/>
    </row>
    <row r="1551" spans="1:7" ht="15.75">
      <c r="A1551" s="269"/>
      <c r="B1551" s="269"/>
      <c r="C1551" s="271"/>
      <c r="D1551" s="30"/>
      <c r="E1551" s="292"/>
      <c r="F1551" s="269"/>
      <c r="G1551" s="29"/>
    </row>
    <row r="1552" spans="1:7" ht="15.75">
      <c r="A1552" s="269"/>
      <c r="B1552" s="269"/>
      <c r="C1552" s="271"/>
      <c r="D1552" s="30"/>
      <c r="E1552" s="292"/>
      <c r="F1552" s="269"/>
      <c r="G1552" s="29"/>
    </row>
    <row r="1553" spans="1:7" ht="15.75">
      <c r="A1553" s="269"/>
      <c r="B1553" s="269"/>
      <c r="C1553" s="271"/>
      <c r="D1553" s="30"/>
      <c r="E1553" s="292"/>
      <c r="F1553" s="269"/>
      <c r="G1553" s="29"/>
    </row>
    <row r="1554" spans="1:7" ht="15.75">
      <c r="A1554" s="269"/>
      <c r="B1554" s="269"/>
      <c r="C1554" s="271"/>
      <c r="D1554" s="30"/>
      <c r="E1554" s="292"/>
      <c r="F1554" s="269"/>
      <c r="G1554" s="29"/>
    </row>
    <row r="1555" spans="1:7" ht="15.75">
      <c r="A1555" s="269"/>
      <c r="B1555" s="269"/>
      <c r="C1555" s="271"/>
      <c r="D1555" s="30"/>
      <c r="E1555" s="292"/>
      <c r="F1555" s="269"/>
      <c r="G1555" s="29"/>
    </row>
    <row r="1556" spans="1:7" ht="15.75">
      <c r="A1556" s="269"/>
      <c r="B1556" s="269"/>
      <c r="C1556" s="271"/>
      <c r="D1556" s="30"/>
      <c r="E1556" s="292"/>
      <c r="F1556" s="269"/>
      <c r="G1556" s="29"/>
    </row>
    <row r="1557" spans="1:7" ht="15.75">
      <c r="A1557" s="269"/>
      <c r="B1557" s="269"/>
      <c r="C1557" s="271"/>
      <c r="D1557" s="30"/>
      <c r="E1557" s="292"/>
      <c r="F1557" s="269"/>
      <c r="G1557" s="29"/>
    </row>
    <row r="1558" spans="1:7" ht="15.75">
      <c r="A1558" s="269"/>
      <c r="B1558" s="269"/>
      <c r="C1558" s="271"/>
      <c r="D1558" s="30"/>
      <c r="E1558" s="292"/>
      <c r="F1558" s="269"/>
      <c r="G1558" s="29"/>
    </row>
    <row r="1559" spans="1:7" ht="15.75">
      <c r="A1559" s="269"/>
      <c r="B1559" s="269"/>
      <c r="C1559" s="271"/>
      <c r="D1559" s="30"/>
      <c r="E1559" s="292"/>
      <c r="F1559" s="269"/>
      <c r="G1559" s="29"/>
    </row>
    <row r="1560" spans="1:7" ht="15.75">
      <c r="A1560" s="269"/>
      <c r="B1560" s="269"/>
      <c r="C1560" s="271"/>
      <c r="D1560" s="30"/>
      <c r="E1560" s="292"/>
      <c r="F1560" s="269"/>
      <c r="G1560" s="29"/>
    </row>
    <row r="1561" spans="1:7" ht="15.75">
      <c r="A1561" s="269"/>
      <c r="B1561" s="269"/>
      <c r="C1561" s="271"/>
      <c r="D1561" s="30"/>
      <c r="E1561" s="292"/>
      <c r="F1561" s="269"/>
      <c r="G1561" s="29"/>
    </row>
    <row r="1562" spans="1:7" ht="15.75">
      <c r="A1562" s="269"/>
      <c r="B1562" s="269"/>
      <c r="C1562" s="271"/>
      <c r="D1562" s="30"/>
      <c r="E1562" s="292"/>
      <c r="F1562" s="269"/>
      <c r="G1562" s="29"/>
    </row>
    <row r="1563" spans="1:7" ht="15.75">
      <c r="A1563" s="269"/>
      <c r="B1563" s="269"/>
      <c r="C1563" s="271"/>
      <c r="D1563" s="30"/>
      <c r="E1563" s="292"/>
      <c r="F1563" s="269"/>
      <c r="G1563" s="29"/>
    </row>
    <row r="1564" spans="1:7" ht="15.75">
      <c r="A1564" s="269"/>
      <c r="B1564" s="269"/>
      <c r="C1564" s="271"/>
      <c r="D1564" s="30"/>
      <c r="E1564" s="292"/>
      <c r="F1564" s="269"/>
      <c r="G1564" s="29"/>
    </row>
    <row r="1565" spans="1:7" ht="15.75">
      <c r="A1565" s="269"/>
      <c r="B1565" s="269"/>
      <c r="C1565" s="271"/>
      <c r="D1565" s="30"/>
      <c r="E1565" s="292"/>
      <c r="F1565" s="269"/>
      <c r="G1565" s="29"/>
    </row>
    <row r="1566" spans="1:7" ht="15.75">
      <c r="A1566" s="269"/>
      <c r="B1566" s="269"/>
      <c r="C1566" s="271"/>
      <c r="D1566" s="30"/>
      <c r="E1566" s="292"/>
      <c r="F1566" s="269"/>
      <c r="G1566" s="29"/>
    </row>
    <row r="1567" spans="1:7" ht="15.75">
      <c r="A1567" s="269"/>
      <c r="B1567" s="269"/>
      <c r="C1567" s="271"/>
      <c r="D1567" s="30"/>
      <c r="E1567" s="292"/>
      <c r="F1567" s="269"/>
      <c r="G1567" s="29"/>
    </row>
    <row r="1568" spans="1:7" ht="15.75">
      <c r="A1568" s="269"/>
      <c r="B1568" s="269"/>
      <c r="C1568" s="271"/>
      <c r="D1568" s="30"/>
      <c r="E1568" s="292"/>
      <c r="F1568" s="269"/>
      <c r="G1568" s="29"/>
    </row>
    <row r="1569" spans="1:7" ht="15.75">
      <c r="A1569" s="269"/>
      <c r="B1569" s="269"/>
      <c r="C1569" s="271"/>
      <c r="D1569" s="30"/>
      <c r="E1569" s="292"/>
      <c r="F1569" s="269"/>
      <c r="G1569" s="29"/>
    </row>
    <row r="1570" spans="1:7" ht="15.75">
      <c r="A1570" s="269"/>
      <c r="B1570" s="269"/>
      <c r="C1570" s="271"/>
      <c r="D1570" s="30"/>
      <c r="E1570" s="292"/>
      <c r="F1570" s="269"/>
      <c r="G1570" s="29"/>
    </row>
    <row r="1571" spans="1:7" ht="15.75">
      <c r="A1571" s="269"/>
      <c r="B1571" s="269"/>
      <c r="C1571" s="271"/>
      <c r="D1571" s="30"/>
      <c r="E1571" s="292"/>
      <c r="F1571" s="269"/>
      <c r="G1571" s="29"/>
    </row>
    <row r="1572" spans="1:7" ht="15.75">
      <c r="A1572" s="269"/>
      <c r="B1572" s="269"/>
      <c r="C1572" s="271"/>
      <c r="D1572" s="30"/>
      <c r="E1572" s="292"/>
      <c r="F1572" s="269"/>
      <c r="G1572" s="29"/>
    </row>
    <row r="1573" spans="1:7" ht="15.75">
      <c r="A1573" s="269"/>
      <c r="B1573" s="269"/>
      <c r="C1573" s="271"/>
      <c r="D1573" s="30"/>
      <c r="E1573" s="292"/>
      <c r="F1573" s="269"/>
      <c r="G1573" s="29"/>
    </row>
    <row r="1574" spans="1:7" ht="15.75">
      <c r="A1574" s="269"/>
      <c r="B1574" s="269"/>
      <c r="C1574" s="271"/>
      <c r="D1574" s="30"/>
      <c r="E1574" s="292"/>
      <c r="F1574" s="269"/>
      <c r="G1574" s="29"/>
    </row>
    <row r="1575" spans="1:7" ht="15.75">
      <c r="A1575" s="269"/>
      <c r="B1575" s="269"/>
      <c r="C1575" s="271"/>
      <c r="D1575" s="30"/>
      <c r="E1575" s="292"/>
      <c r="F1575" s="269"/>
      <c r="G1575" s="29"/>
    </row>
    <row r="1576" spans="1:7" ht="15.75">
      <c r="A1576" s="269"/>
      <c r="B1576" s="269"/>
      <c r="C1576" s="271"/>
      <c r="D1576" s="30"/>
      <c r="E1576" s="292"/>
      <c r="F1576" s="269"/>
      <c r="G1576" s="29"/>
    </row>
    <row r="1577" spans="1:7" ht="15.75">
      <c r="A1577" s="269"/>
      <c r="B1577" s="269"/>
      <c r="C1577" s="271"/>
      <c r="D1577" s="30"/>
      <c r="E1577" s="292"/>
      <c r="F1577" s="269"/>
      <c r="G1577" s="29"/>
    </row>
    <row r="1578" spans="1:7" ht="15.75">
      <c r="A1578" s="269"/>
      <c r="B1578" s="269"/>
      <c r="C1578" s="271"/>
      <c r="D1578" s="30"/>
      <c r="E1578" s="292"/>
      <c r="F1578" s="269"/>
      <c r="G1578" s="29"/>
    </row>
    <row r="1579" spans="1:7" ht="15.75">
      <c r="A1579" s="269"/>
      <c r="B1579" s="269"/>
      <c r="C1579" s="271"/>
      <c r="D1579" s="30"/>
      <c r="E1579" s="292"/>
      <c r="F1579" s="269"/>
      <c r="G1579" s="29"/>
    </row>
    <row r="1580" spans="1:7" ht="15.75">
      <c r="A1580" s="269"/>
      <c r="B1580" s="269"/>
      <c r="C1580" s="271"/>
      <c r="D1580" s="30"/>
      <c r="E1580" s="292"/>
      <c r="F1580" s="269"/>
      <c r="G1580" s="29"/>
    </row>
    <row r="1581" spans="1:7" ht="15.75">
      <c r="A1581" s="269"/>
      <c r="B1581" s="269"/>
      <c r="C1581" s="271"/>
      <c r="D1581" s="30"/>
      <c r="E1581" s="292"/>
      <c r="F1581" s="269"/>
      <c r="G1581" s="29"/>
    </row>
    <row r="1582" spans="1:7" ht="15.75">
      <c r="A1582" s="269"/>
      <c r="B1582" s="269"/>
      <c r="C1582" s="271"/>
      <c r="D1582" s="30"/>
      <c r="E1582" s="292"/>
      <c r="F1582" s="269"/>
      <c r="G1582" s="29"/>
    </row>
    <row r="1583" spans="1:7" ht="15.75">
      <c r="A1583" s="269"/>
      <c r="B1583" s="269"/>
      <c r="C1583" s="271"/>
      <c r="D1583" s="30"/>
      <c r="E1583" s="292"/>
      <c r="F1583" s="269"/>
      <c r="G1583" s="29"/>
    </row>
    <row r="1584" spans="1:7" ht="15.75">
      <c r="A1584" s="269"/>
      <c r="B1584" s="269"/>
      <c r="C1584" s="271"/>
      <c r="D1584" s="30"/>
      <c r="E1584" s="292"/>
      <c r="F1584" s="269"/>
      <c r="G1584" s="29"/>
    </row>
    <row r="1585" spans="1:7" ht="15.75">
      <c r="A1585" s="269"/>
      <c r="B1585" s="269"/>
      <c r="C1585" s="271"/>
      <c r="D1585" s="30"/>
      <c r="E1585" s="292"/>
      <c r="F1585" s="269"/>
      <c r="G1585" s="29"/>
    </row>
    <row r="1586" spans="1:7" ht="15.75">
      <c r="A1586" s="269"/>
      <c r="B1586" s="269"/>
      <c r="C1586" s="271"/>
      <c r="D1586" s="30"/>
      <c r="E1586" s="292"/>
      <c r="F1586" s="269"/>
      <c r="G1586" s="29"/>
    </row>
    <row r="1587" spans="1:7" ht="15.75">
      <c r="A1587" s="269"/>
      <c r="B1587" s="269"/>
      <c r="C1587" s="271"/>
      <c r="D1587" s="30"/>
      <c r="E1587" s="292"/>
      <c r="F1587" s="269"/>
      <c r="G1587" s="29"/>
    </row>
    <row r="1588" spans="1:7" ht="15.75">
      <c r="A1588" s="269"/>
      <c r="B1588" s="269"/>
      <c r="C1588" s="271"/>
      <c r="D1588" s="30"/>
      <c r="E1588" s="292"/>
      <c r="F1588" s="269"/>
      <c r="G1588" s="29"/>
    </row>
    <row r="1589" spans="1:7" ht="15.75">
      <c r="A1589" s="269"/>
      <c r="B1589" s="269"/>
      <c r="C1589" s="271"/>
      <c r="D1589" s="30"/>
      <c r="E1589" s="292"/>
      <c r="F1589" s="269"/>
      <c r="G1589" s="29"/>
    </row>
    <row r="1590" spans="1:7" ht="15.75">
      <c r="A1590" s="269"/>
      <c r="B1590" s="269"/>
      <c r="C1590" s="271"/>
      <c r="D1590" s="30"/>
      <c r="E1590" s="292"/>
      <c r="F1590" s="269"/>
      <c r="G1590" s="29"/>
    </row>
    <row r="1591" spans="1:7" ht="15.75">
      <c r="A1591" s="269"/>
      <c r="B1591" s="269"/>
      <c r="C1591" s="271"/>
      <c r="D1591" s="30"/>
      <c r="E1591" s="292"/>
      <c r="F1591" s="269"/>
      <c r="G1591" s="29"/>
    </row>
    <row r="1592" spans="1:7" ht="15.75">
      <c r="A1592" s="269"/>
      <c r="B1592" s="269"/>
      <c r="C1592" s="271"/>
      <c r="D1592" s="30"/>
      <c r="E1592" s="292"/>
      <c r="F1592" s="269"/>
      <c r="G1592" s="29"/>
    </row>
    <row r="1593" spans="1:7" ht="15.75">
      <c r="A1593" s="269"/>
      <c r="B1593" s="269"/>
      <c r="C1593" s="271"/>
      <c r="D1593" s="30"/>
      <c r="E1593" s="292"/>
      <c r="F1593" s="269"/>
      <c r="G1593" s="29"/>
    </row>
    <row r="1594" spans="1:7" ht="15.75">
      <c r="A1594" s="269"/>
      <c r="B1594" s="269"/>
      <c r="C1594" s="271"/>
      <c r="D1594" s="30"/>
      <c r="E1594" s="292"/>
      <c r="F1594" s="269"/>
      <c r="G1594" s="29"/>
    </row>
    <row r="1595" spans="1:7" ht="15.75">
      <c r="A1595" s="269"/>
      <c r="B1595" s="269"/>
      <c r="C1595" s="271"/>
      <c r="D1595" s="30"/>
      <c r="E1595" s="292"/>
      <c r="F1595" s="269"/>
      <c r="G1595" s="29"/>
    </row>
    <row r="1596" spans="1:7" ht="15.75">
      <c r="A1596" s="269"/>
      <c r="B1596" s="269"/>
      <c r="C1596" s="271"/>
      <c r="D1596" s="30"/>
      <c r="E1596" s="292"/>
      <c r="F1596" s="269"/>
      <c r="G1596" s="29"/>
    </row>
    <row r="1597" spans="1:7" ht="15.75">
      <c r="A1597" s="269"/>
      <c r="B1597" s="269"/>
      <c r="C1597" s="271"/>
      <c r="D1597" s="30"/>
      <c r="E1597" s="292"/>
      <c r="F1597" s="269"/>
      <c r="G1597" s="29"/>
    </row>
    <row r="1598" spans="1:7" ht="15.75">
      <c r="A1598" s="269"/>
      <c r="B1598" s="269"/>
      <c r="C1598" s="271"/>
      <c r="D1598" s="30"/>
      <c r="E1598" s="292"/>
      <c r="F1598" s="269"/>
      <c r="G1598" s="29"/>
    </row>
    <row r="1599" spans="1:7" ht="15.75">
      <c r="A1599" s="269"/>
      <c r="B1599" s="269"/>
      <c r="C1599" s="271"/>
      <c r="D1599" s="30"/>
      <c r="E1599" s="292"/>
      <c r="F1599" s="269"/>
      <c r="G1599" s="29"/>
    </row>
    <row r="1600" spans="1:7" ht="15.75">
      <c r="A1600" s="269"/>
      <c r="B1600" s="269"/>
      <c r="C1600" s="271"/>
      <c r="D1600" s="30"/>
      <c r="E1600" s="292"/>
      <c r="F1600" s="269"/>
      <c r="G1600" s="29"/>
    </row>
    <row r="1601" spans="1:7" ht="15.75">
      <c r="A1601" s="269"/>
      <c r="B1601" s="269"/>
      <c r="C1601" s="271"/>
      <c r="D1601" s="30"/>
      <c r="E1601" s="292"/>
      <c r="F1601" s="269"/>
      <c r="G1601" s="29"/>
    </row>
    <row r="1602" spans="1:7" ht="15.75">
      <c r="A1602" s="269"/>
      <c r="B1602" s="269"/>
      <c r="C1602" s="271"/>
      <c r="D1602" s="30"/>
      <c r="E1602" s="292"/>
      <c r="F1602" s="269"/>
      <c r="G1602" s="29"/>
    </row>
    <row r="1603" spans="1:7" ht="15.75">
      <c r="A1603" s="269"/>
      <c r="B1603" s="269"/>
      <c r="C1603" s="271"/>
      <c r="D1603" s="30"/>
      <c r="E1603" s="292"/>
      <c r="F1603" s="269"/>
      <c r="G1603" s="29"/>
    </row>
    <row r="1604" spans="1:7" ht="15.75">
      <c r="A1604" s="269"/>
      <c r="B1604" s="269"/>
      <c r="C1604" s="271"/>
      <c r="D1604" s="30"/>
      <c r="E1604" s="292"/>
      <c r="F1604" s="269"/>
      <c r="G1604" s="29"/>
    </row>
    <row r="1605" spans="1:7" ht="15.75">
      <c r="A1605" s="269"/>
      <c r="B1605" s="269"/>
      <c r="C1605" s="271"/>
      <c r="D1605" s="30"/>
      <c r="E1605" s="292"/>
      <c r="F1605" s="269"/>
      <c r="G1605" s="29"/>
    </row>
    <row r="1606" spans="1:7" ht="15.75">
      <c r="A1606" s="269"/>
      <c r="B1606" s="269"/>
      <c r="C1606" s="271"/>
      <c r="D1606" s="30"/>
      <c r="E1606" s="292"/>
      <c r="F1606" s="269"/>
      <c r="G1606" s="29"/>
    </row>
    <row r="1607" spans="1:7" ht="15.75">
      <c r="A1607" s="269"/>
      <c r="B1607" s="269"/>
      <c r="C1607" s="271"/>
      <c r="D1607" s="30"/>
      <c r="E1607" s="292"/>
      <c r="F1607" s="269"/>
      <c r="G1607" s="29"/>
    </row>
    <row r="1608" spans="1:7" ht="15.75">
      <c r="A1608" s="269"/>
      <c r="B1608" s="269"/>
      <c r="C1608" s="271"/>
      <c r="D1608" s="30"/>
      <c r="E1608" s="292"/>
      <c r="F1608" s="269"/>
      <c r="G1608" s="29"/>
    </row>
    <row r="1609" spans="1:7" ht="15.75">
      <c r="A1609" s="269"/>
      <c r="B1609" s="269"/>
      <c r="C1609" s="271"/>
      <c r="D1609" s="30"/>
      <c r="E1609" s="292"/>
      <c r="F1609" s="269"/>
      <c r="G1609" s="29"/>
    </row>
    <row r="1610" spans="1:7" ht="15.75">
      <c r="A1610" s="269"/>
      <c r="B1610" s="269"/>
      <c r="C1610" s="271"/>
      <c r="D1610" s="30"/>
      <c r="E1610" s="292"/>
      <c r="F1610" s="269"/>
      <c r="G1610" s="29"/>
    </row>
    <row r="1611" spans="1:7" ht="15.75">
      <c r="A1611" s="269"/>
      <c r="B1611" s="269"/>
      <c r="C1611" s="271"/>
      <c r="D1611" s="30"/>
      <c r="E1611" s="292"/>
      <c r="F1611" s="269"/>
      <c r="G1611" s="29"/>
    </row>
    <row r="1612" spans="1:7" ht="15.75">
      <c r="A1612" s="269"/>
      <c r="B1612" s="269"/>
      <c r="C1612" s="271"/>
      <c r="D1612" s="30"/>
      <c r="E1612" s="292"/>
      <c r="F1612" s="269"/>
      <c r="G1612" s="29"/>
    </row>
    <row r="1613" spans="1:7" ht="15.75">
      <c r="A1613" s="269"/>
      <c r="B1613" s="269"/>
      <c r="C1613" s="271"/>
      <c r="D1613" s="30"/>
      <c r="E1613" s="292"/>
      <c r="F1613" s="269"/>
      <c r="G1613" s="29"/>
    </row>
    <row r="1614" spans="1:7" ht="15.75">
      <c r="A1614" s="269"/>
      <c r="B1614" s="269"/>
      <c r="C1614" s="271"/>
      <c r="D1614" s="30"/>
      <c r="E1614" s="292"/>
      <c r="F1614" s="269"/>
      <c r="G1614" s="29"/>
    </row>
    <row r="1615" spans="1:7" ht="15.75">
      <c r="A1615" s="269"/>
      <c r="B1615" s="269"/>
      <c r="C1615" s="271"/>
      <c r="D1615" s="30"/>
      <c r="E1615" s="292"/>
      <c r="F1615" s="269"/>
      <c r="G1615" s="29"/>
    </row>
    <row r="1616" spans="1:7" ht="15.75">
      <c r="A1616" s="269"/>
      <c r="B1616" s="269"/>
      <c r="C1616" s="271"/>
      <c r="D1616" s="30"/>
      <c r="E1616" s="292"/>
      <c r="F1616" s="269"/>
      <c r="G1616" s="29"/>
    </row>
    <row r="1617" spans="1:7" ht="15.75">
      <c r="A1617" s="269"/>
      <c r="B1617" s="269"/>
      <c r="C1617" s="271"/>
      <c r="D1617" s="30"/>
      <c r="E1617" s="292"/>
      <c r="F1617" s="269"/>
      <c r="G1617" s="29"/>
    </row>
    <row r="1618" spans="1:7" ht="15.75">
      <c r="A1618" s="269"/>
      <c r="B1618" s="269"/>
      <c r="C1618" s="271"/>
      <c r="D1618" s="30"/>
      <c r="E1618" s="292"/>
      <c r="F1618" s="269"/>
      <c r="G1618" s="29"/>
    </row>
    <row r="1619" spans="1:7" ht="15.75">
      <c r="A1619" s="269"/>
      <c r="B1619" s="269"/>
      <c r="C1619" s="271"/>
      <c r="D1619" s="30"/>
      <c r="E1619" s="292"/>
      <c r="F1619" s="269"/>
      <c r="G1619" s="29"/>
    </row>
    <row r="1620" spans="1:7" ht="15.75">
      <c r="A1620" s="269"/>
      <c r="B1620" s="269"/>
      <c r="C1620" s="271"/>
      <c r="D1620" s="30"/>
      <c r="E1620" s="292"/>
      <c r="F1620" s="269"/>
      <c r="G1620" s="29"/>
    </row>
    <row r="1621" spans="1:7" ht="15.75">
      <c r="A1621" s="269"/>
      <c r="B1621" s="269"/>
      <c r="C1621" s="271"/>
      <c r="D1621" s="30"/>
      <c r="E1621" s="292"/>
      <c r="F1621" s="269"/>
      <c r="G1621" s="29"/>
    </row>
    <row r="1622" spans="1:7" ht="15.75">
      <c r="A1622" s="269"/>
      <c r="B1622" s="269"/>
      <c r="C1622" s="271"/>
      <c r="D1622" s="30"/>
      <c r="E1622" s="292"/>
      <c r="F1622" s="269"/>
      <c r="G1622" s="29"/>
    </row>
    <row r="1623" spans="1:7" ht="15.75">
      <c r="A1623" s="269"/>
      <c r="B1623" s="269"/>
      <c r="C1623" s="271"/>
      <c r="D1623" s="30"/>
      <c r="E1623" s="292"/>
      <c r="F1623" s="269"/>
      <c r="G1623" s="29"/>
    </row>
    <row r="1624" spans="1:7" ht="15.75">
      <c r="A1624" s="269"/>
      <c r="B1624" s="269"/>
      <c r="C1624" s="271"/>
      <c r="D1624" s="30"/>
      <c r="E1624" s="292"/>
      <c r="F1624" s="269"/>
      <c r="G1624" s="29"/>
    </row>
    <row r="1625" spans="1:7" ht="15.75">
      <c r="A1625" s="269"/>
      <c r="B1625" s="269"/>
      <c r="C1625" s="271"/>
      <c r="D1625" s="30"/>
      <c r="E1625" s="292"/>
      <c r="F1625" s="269"/>
      <c r="G1625" s="29"/>
    </row>
    <row r="1626" spans="1:7" ht="15.75">
      <c r="A1626" s="269"/>
      <c r="B1626" s="269"/>
      <c r="C1626" s="271"/>
      <c r="D1626" s="30"/>
      <c r="E1626" s="292"/>
      <c r="F1626" s="269"/>
      <c r="G1626" s="29"/>
    </row>
    <row r="1627" spans="1:7" ht="15.75">
      <c r="A1627" s="269"/>
      <c r="B1627" s="269"/>
      <c r="C1627" s="271"/>
      <c r="D1627" s="30"/>
      <c r="E1627" s="292"/>
      <c r="F1627" s="269"/>
      <c r="G1627" s="29"/>
    </row>
    <row r="1628" spans="1:7" ht="15.75">
      <c r="A1628" s="269"/>
      <c r="B1628" s="269"/>
      <c r="C1628" s="271"/>
      <c r="D1628" s="30"/>
      <c r="E1628" s="292"/>
      <c r="F1628" s="269"/>
      <c r="G1628" s="29"/>
    </row>
    <row r="1629" spans="1:7" ht="15.75">
      <c r="A1629" s="269"/>
      <c r="B1629" s="269"/>
      <c r="C1629" s="271"/>
      <c r="D1629" s="30"/>
      <c r="E1629" s="292"/>
      <c r="F1629" s="269"/>
      <c r="G1629" s="29"/>
    </row>
    <row r="1630" spans="1:7" ht="15.75">
      <c r="A1630" s="269"/>
      <c r="B1630" s="269"/>
      <c r="C1630" s="271"/>
      <c r="D1630" s="30"/>
      <c r="E1630" s="292"/>
      <c r="F1630" s="269"/>
      <c r="G1630" s="29"/>
    </row>
    <row r="1631" spans="1:7" ht="15.75">
      <c r="A1631" s="269"/>
      <c r="B1631" s="269"/>
      <c r="C1631" s="271"/>
      <c r="D1631" s="30"/>
      <c r="E1631" s="292"/>
      <c r="F1631" s="269"/>
      <c r="G1631" s="29"/>
    </row>
    <row r="1632" spans="1:7" ht="15.75">
      <c r="A1632" s="269"/>
      <c r="B1632" s="269"/>
      <c r="C1632" s="271"/>
      <c r="D1632" s="30"/>
      <c r="E1632" s="292"/>
      <c r="F1632" s="269"/>
      <c r="G1632" s="29"/>
    </row>
    <row r="1633" spans="1:7" ht="15.75">
      <c r="A1633" s="269"/>
      <c r="B1633" s="269"/>
      <c r="C1633" s="271"/>
      <c r="D1633" s="30"/>
      <c r="E1633" s="292"/>
      <c r="F1633" s="269"/>
      <c r="G1633" s="29"/>
    </row>
    <row r="1634" spans="1:7" ht="15.75">
      <c r="A1634" s="269"/>
      <c r="B1634" s="269"/>
      <c r="C1634" s="271"/>
      <c r="D1634" s="30"/>
      <c r="E1634" s="292"/>
      <c r="F1634" s="269"/>
      <c r="G1634" s="29"/>
    </row>
    <row r="1635" spans="1:7" ht="15.75">
      <c r="A1635" s="269"/>
      <c r="B1635" s="269"/>
      <c r="C1635" s="271"/>
      <c r="D1635" s="30"/>
      <c r="E1635" s="292"/>
      <c r="F1635" s="269"/>
      <c r="G1635" s="29"/>
    </row>
    <row r="1636" spans="1:7" ht="15.75">
      <c r="A1636" s="269"/>
      <c r="B1636" s="269"/>
      <c r="C1636" s="271"/>
      <c r="D1636" s="30"/>
      <c r="E1636" s="292"/>
      <c r="F1636" s="269"/>
      <c r="G1636" s="29"/>
    </row>
    <row r="1637" spans="1:7" ht="15.75">
      <c r="A1637" s="269"/>
      <c r="B1637" s="269"/>
      <c r="C1637" s="271"/>
      <c r="D1637" s="30"/>
      <c r="E1637" s="292"/>
      <c r="F1637" s="269"/>
      <c r="G1637" s="29"/>
    </row>
    <row r="1638" spans="1:7" ht="15.75">
      <c r="A1638" s="269"/>
      <c r="B1638" s="269"/>
      <c r="C1638" s="271"/>
      <c r="D1638" s="30"/>
      <c r="E1638" s="292"/>
      <c r="F1638" s="269"/>
      <c r="G1638" s="29"/>
    </row>
    <row r="1639" spans="1:7" ht="15.75">
      <c r="A1639" s="269"/>
      <c r="B1639" s="269"/>
      <c r="C1639" s="271"/>
      <c r="D1639" s="30"/>
      <c r="E1639" s="292"/>
      <c r="F1639" s="269"/>
      <c r="G1639" s="29"/>
    </row>
    <row r="1640" spans="1:7" ht="15.75">
      <c r="A1640" s="269"/>
      <c r="B1640" s="269"/>
      <c r="C1640" s="271"/>
      <c r="D1640" s="30"/>
      <c r="E1640" s="292"/>
      <c r="F1640" s="269"/>
      <c r="G1640" s="29"/>
    </row>
    <row r="1641" spans="1:7" ht="15.75">
      <c r="A1641" s="269"/>
      <c r="B1641" s="269"/>
      <c r="C1641" s="271"/>
      <c r="D1641" s="30"/>
      <c r="E1641" s="292"/>
      <c r="F1641" s="269"/>
      <c r="G1641" s="29"/>
    </row>
    <row r="1642" spans="1:7" ht="15.75">
      <c r="A1642" s="269"/>
      <c r="B1642" s="269"/>
      <c r="C1642" s="271"/>
      <c r="D1642" s="30"/>
      <c r="E1642" s="292"/>
      <c r="F1642" s="269"/>
      <c r="G1642" s="29"/>
    </row>
    <row r="1643" spans="1:7" ht="15.75">
      <c r="A1643" s="269"/>
      <c r="B1643" s="269"/>
      <c r="C1643" s="271"/>
      <c r="D1643" s="30"/>
      <c r="E1643" s="292"/>
      <c r="F1643" s="269"/>
      <c r="G1643" s="29"/>
    </row>
    <row r="1644" spans="1:7" ht="15.75">
      <c r="A1644" s="269"/>
      <c r="B1644" s="269"/>
      <c r="C1644" s="271"/>
      <c r="D1644" s="30"/>
      <c r="E1644" s="292"/>
      <c r="F1644" s="269"/>
      <c r="G1644" s="29"/>
    </row>
    <row r="1645" spans="1:7" ht="15.75">
      <c r="A1645" s="269"/>
      <c r="B1645" s="269"/>
      <c r="C1645" s="271"/>
      <c r="D1645" s="30"/>
      <c r="E1645" s="292"/>
      <c r="F1645" s="269"/>
      <c r="G1645" s="29"/>
    </row>
    <row r="1646" spans="1:7" ht="15.75">
      <c r="A1646" s="269"/>
      <c r="B1646" s="269"/>
      <c r="C1646" s="271"/>
      <c r="D1646" s="30"/>
      <c r="E1646" s="292"/>
      <c r="F1646" s="269"/>
      <c r="G1646" s="29"/>
    </row>
    <row r="1647" spans="1:7" ht="15.75">
      <c r="A1647" s="269"/>
      <c r="B1647" s="269"/>
      <c r="C1647" s="271"/>
      <c r="D1647" s="30"/>
      <c r="E1647" s="292"/>
      <c r="F1647" s="269"/>
      <c r="G1647" s="29"/>
    </row>
    <row r="1648" spans="1:7" ht="15.75">
      <c r="A1648" s="269"/>
      <c r="B1648" s="269"/>
      <c r="C1648" s="271"/>
      <c r="D1648" s="30"/>
      <c r="E1648" s="292"/>
      <c r="F1648" s="269"/>
      <c r="G1648" s="29"/>
    </row>
    <row r="1649" spans="1:7" ht="15.75">
      <c r="A1649" s="269"/>
      <c r="B1649" s="269"/>
      <c r="C1649" s="271"/>
      <c r="D1649" s="30"/>
      <c r="E1649" s="292"/>
      <c r="F1649" s="269"/>
      <c r="G1649" s="29"/>
    </row>
    <row r="1650" spans="1:7" ht="15.75">
      <c r="A1650" s="269"/>
      <c r="B1650" s="269"/>
      <c r="C1650" s="271"/>
      <c r="D1650" s="30"/>
      <c r="E1650" s="292"/>
      <c r="F1650" s="269"/>
      <c r="G1650" s="29"/>
    </row>
    <row r="1651" spans="1:7" ht="15.75">
      <c r="A1651" s="269"/>
      <c r="B1651" s="269"/>
      <c r="C1651" s="271"/>
      <c r="D1651" s="30"/>
      <c r="E1651" s="292"/>
      <c r="F1651" s="269"/>
      <c r="G1651" s="29"/>
    </row>
    <row r="1652" spans="1:7" ht="15.75">
      <c r="A1652" s="269"/>
      <c r="B1652" s="269"/>
      <c r="C1652" s="271"/>
      <c r="D1652" s="30"/>
      <c r="E1652" s="292"/>
      <c r="F1652" s="269"/>
      <c r="G1652" s="29"/>
    </row>
    <row r="1653" spans="1:7" ht="15.75">
      <c r="A1653" s="269"/>
      <c r="B1653" s="269"/>
      <c r="C1653" s="271"/>
      <c r="D1653" s="30"/>
      <c r="E1653" s="292"/>
      <c r="F1653" s="269"/>
      <c r="G1653" s="29"/>
    </row>
    <row r="1654" spans="1:7" ht="15.75">
      <c r="A1654" s="269"/>
      <c r="B1654" s="269"/>
      <c r="C1654" s="271"/>
      <c r="D1654" s="30"/>
      <c r="E1654" s="292"/>
      <c r="F1654" s="269"/>
      <c r="G1654" s="29"/>
    </row>
    <row r="1655" spans="1:7" ht="15.75">
      <c r="A1655" s="269"/>
      <c r="B1655" s="269"/>
      <c r="C1655" s="271"/>
      <c r="D1655" s="30"/>
      <c r="E1655" s="292"/>
      <c r="F1655" s="269"/>
      <c r="G1655" s="29"/>
    </row>
    <row r="1656" spans="1:7" ht="15.75">
      <c r="A1656" s="269"/>
      <c r="B1656" s="269"/>
      <c r="C1656" s="271"/>
      <c r="D1656" s="30"/>
      <c r="E1656" s="292"/>
      <c r="F1656" s="269"/>
      <c r="G1656" s="29"/>
    </row>
    <row r="1657" spans="1:7" ht="15.75">
      <c r="A1657" s="269"/>
      <c r="B1657" s="269"/>
      <c r="C1657" s="271"/>
      <c r="D1657" s="30"/>
      <c r="E1657" s="292"/>
      <c r="F1657" s="269"/>
      <c r="G1657" s="29"/>
    </row>
    <row r="1658" spans="1:7" ht="15.75">
      <c r="A1658" s="269"/>
      <c r="B1658" s="269"/>
      <c r="C1658" s="271"/>
      <c r="D1658" s="30"/>
      <c r="E1658" s="292"/>
      <c r="F1658" s="269"/>
      <c r="G1658" s="29"/>
    </row>
    <row r="1659" spans="1:7" ht="15.75">
      <c r="A1659" s="269"/>
      <c r="B1659" s="269"/>
      <c r="C1659" s="271"/>
      <c r="D1659" s="30"/>
      <c r="E1659" s="292"/>
      <c r="F1659" s="269"/>
      <c r="G1659" s="29"/>
    </row>
    <row r="1660" spans="1:7" ht="15.75">
      <c r="A1660" s="269"/>
      <c r="B1660" s="269"/>
      <c r="C1660" s="271"/>
      <c r="D1660" s="30"/>
      <c r="E1660" s="292"/>
      <c r="F1660" s="269"/>
      <c r="G1660" s="29"/>
    </row>
    <row r="1661" spans="1:7" ht="15.75">
      <c r="A1661" s="269"/>
      <c r="B1661" s="269"/>
      <c r="C1661" s="271"/>
      <c r="D1661" s="30"/>
      <c r="E1661" s="292"/>
      <c r="F1661" s="269"/>
      <c r="G1661" s="29"/>
    </row>
    <row r="1662" spans="1:7" ht="15.75">
      <c r="A1662" s="269"/>
      <c r="B1662" s="269"/>
      <c r="C1662" s="271"/>
      <c r="D1662" s="30"/>
      <c r="E1662" s="292"/>
      <c r="F1662" s="269"/>
      <c r="G1662" s="29"/>
    </row>
    <row r="1663" spans="1:7" ht="15.75">
      <c r="A1663" s="269"/>
      <c r="B1663" s="269"/>
      <c r="C1663" s="271"/>
      <c r="D1663" s="30"/>
      <c r="E1663" s="292"/>
      <c r="F1663" s="269"/>
      <c r="G1663" s="29"/>
    </row>
    <row r="1664" spans="1:7" ht="15.75">
      <c r="A1664" s="269"/>
      <c r="B1664" s="269"/>
      <c r="C1664" s="271"/>
      <c r="D1664" s="30"/>
      <c r="E1664" s="292"/>
      <c r="F1664" s="269"/>
      <c r="G1664" s="29"/>
    </row>
    <row r="1665" spans="1:7" ht="15.75">
      <c r="A1665" s="269"/>
      <c r="B1665" s="269"/>
      <c r="C1665" s="271"/>
      <c r="D1665" s="30"/>
      <c r="E1665" s="292"/>
      <c r="F1665" s="269"/>
      <c r="G1665" s="29"/>
    </row>
    <row r="1666" spans="1:7" ht="15.75">
      <c r="A1666" s="269"/>
      <c r="B1666" s="269"/>
      <c r="C1666" s="271"/>
      <c r="D1666" s="30"/>
      <c r="E1666" s="292"/>
      <c r="F1666" s="269"/>
      <c r="G1666" s="29"/>
    </row>
    <row r="1667" spans="1:7" ht="15.75">
      <c r="A1667" s="269"/>
      <c r="B1667" s="269"/>
      <c r="C1667" s="271"/>
      <c r="D1667" s="30"/>
      <c r="E1667" s="292"/>
      <c r="F1667" s="269"/>
      <c r="G1667" s="29"/>
    </row>
    <row r="1668" spans="1:7" ht="15.75">
      <c r="A1668" s="269"/>
      <c r="B1668" s="269"/>
      <c r="C1668" s="271"/>
      <c r="D1668" s="30"/>
      <c r="E1668" s="292"/>
      <c r="F1668" s="269"/>
      <c r="G1668" s="29"/>
    </row>
    <row r="1669" spans="1:7" ht="15.75">
      <c r="A1669" s="269"/>
      <c r="B1669" s="269"/>
      <c r="C1669" s="271"/>
      <c r="D1669" s="30"/>
      <c r="E1669" s="292"/>
      <c r="F1669" s="269"/>
      <c r="G1669" s="29"/>
    </row>
    <row r="1670" spans="1:7" ht="15.75">
      <c r="A1670" s="269"/>
      <c r="B1670" s="269"/>
      <c r="C1670" s="271"/>
      <c r="D1670" s="30"/>
      <c r="E1670" s="292"/>
      <c r="F1670" s="269"/>
      <c r="G1670" s="29"/>
    </row>
    <row r="1671" spans="1:7" ht="15.75">
      <c r="A1671" s="269"/>
      <c r="B1671" s="269"/>
      <c r="C1671" s="271"/>
      <c r="D1671" s="30"/>
      <c r="E1671" s="292"/>
      <c r="F1671" s="269"/>
      <c r="G1671" s="29"/>
    </row>
    <row r="1672" spans="1:7" ht="15.75">
      <c r="A1672" s="269"/>
      <c r="B1672" s="269"/>
      <c r="C1672" s="271"/>
      <c r="D1672" s="30"/>
      <c r="E1672" s="292"/>
      <c r="F1672" s="269"/>
      <c r="G1672" s="29"/>
    </row>
    <row r="1673" spans="1:7" ht="15.75">
      <c r="A1673" s="269"/>
      <c r="B1673" s="269"/>
      <c r="C1673" s="271"/>
      <c r="D1673" s="30"/>
      <c r="E1673" s="292"/>
      <c r="F1673" s="269"/>
      <c r="G1673" s="29"/>
    </row>
    <row r="1674" spans="1:7" ht="15.75">
      <c r="A1674" s="269"/>
      <c r="B1674" s="269"/>
      <c r="C1674" s="271"/>
      <c r="D1674" s="30"/>
      <c r="E1674" s="292"/>
      <c r="F1674" s="269"/>
      <c r="G1674" s="29"/>
    </row>
    <row r="1675" spans="1:7" ht="15.75">
      <c r="A1675" s="269"/>
      <c r="B1675" s="269"/>
      <c r="C1675" s="271"/>
      <c r="D1675" s="30"/>
      <c r="E1675" s="292"/>
      <c r="F1675" s="269"/>
      <c r="G1675" s="29"/>
    </row>
    <row r="1676" spans="1:7" ht="15.75">
      <c r="A1676" s="269"/>
      <c r="B1676" s="269"/>
      <c r="C1676" s="271"/>
      <c r="D1676" s="30"/>
      <c r="E1676" s="292"/>
      <c r="F1676" s="269"/>
      <c r="G1676" s="29"/>
    </row>
    <row r="1677" spans="1:7" ht="15.75">
      <c r="A1677" s="269"/>
      <c r="B1677" s="269"/>
      <c r="C1677" s="271"/>
      <c r="D1677" s="30"/>
      <c r="E1677" s="292"/>
      <c r="F1677" s="269"/>
      <c r="G1677" s="29"/>
    </row>
    <row r="1678" spans="1:7" ht="15.75">
      <c r="A1678" s="269"/>
      <c r="B1678" s="269"/>
      <c r="C1678" s="271"/>
      <c r="D1678" s="30"/>
      <c r="E1678" s="292"/>
      <c r="F1678" s="269"/>
      <c r="G1678" s="29"/>
    </row>
    <row r="1679" spans="1:7" ht="15.75">
      <c r="A1679" s="269"/>
      <c r="B1679" s="269"/>
      <c r="C1679" s="271"/>
      <c r="D1679" s="30"/>
      <c r="E1679" s="292"/>
      <c r="F1679" s="269"/>
      <c r="G1679" s="29"/>
    </row>
    <row r="1680" spans="1:7" ht="15.75">
      <c r="A1680" s="269"/>
      <c r="B1680" s="269"/>
      <c r="C1680" s="271"/>
      <c r="D1680" s="30"/>
      <c r="E1680" s="292"/>
      <c r="F1680" s="269"/>
      <c r="G1680" s="29"/>
    </row>
    <row r="1681" spans="1:7" ht="15.75">
      <c r="A1681" s="269"/>
      <c r="B1681" s="269"/>
      <c r="C1681" s="271"/>
      <c r="D1681" s="30"/>
      <c r="E1681" s="292"/>
      <c r="F1681" s="269"/>
      <c r="G1681" s="29"/>
    </row>
    <row r="1682" spans="1:7" ht="15.75">
      <c r="A1682" s="269"/>
      <c r="B1682" s="269"/>
      <c r="C1682" s="271"/>
      <c r="D1682" s="30"/>
      <c r="E1682" s="292"/>
      <c r="F1682" s="269"/>
      <c r="G1682" s="29"/>
    </row>
    <row r="1683" spans="1:7" ht="15.75">
      <c r="A1683" s="269"/>
      <c r="B1683" s="269"/>
      <c r="C1683" s="271"/>
      <c r="D1683" s="30"/>
      <c r="E1683" s="292"/>
      <c r="F1683" s="269"/>
      <c r="G1683" s="29"/>
    </row>
    <row r="1684" spans="1:7" ht="15.75">
      <c r="A1684" s="269"/>
      <c r="B1684" s="269"/>
      <c r="C1684" s="271"/>
      <c r="D1684" s="30"/>
      <c r="E1684" s="292"/>
      <c r="F1684" s="269"/>
      <c r="G1684" s="29"/>
    </row>
    <row r="1685" spans="1:7" ht="15.75">
      <c r="A1685" s="269"/>
      <c r="B1685" s="269"/>
      <c r="C1685" s="271"/>
      <c r="D1685" s="30"/>
      <c r="E1685" s="292"/>
      <c r="F1685" s="269"/>
      <c r="G1685" s="29"/>
    </row>
    <row r="1686" spans="1:7" ht="15.75">
      <c r="A1686" s="269"/>
      <c r="B1686" s="269"/>
      <c r="C1686" s="271"/>
      <c r="D1686" s="30"/>
      <c r="E1686" s="292"/>
      <c r="F1686" s="269"/>
      <c r="G1686" s="29"/>
    </row>
    <row r="1687" spans="1:7" ht="15.75">
      <c r="A1687" s="269"/>
      <c r="B1687" s="269"/>
      <c r="C1687" s="271"/>
      <c r="D1687" s="30"/>
      <c r="E1687" s="292"/>
      <c r="F1687" s="269"/>
      <c r="G1687" s="29"/>
    </row>
    <row r="1688" spans="1:7" ht="15.75">
      <c r="A1688" s="269"/>
      <c r="B1688" s="269"/>
      <c r="C1688" s="271"/>
      <c r="D1688" s="30"/>
      <c r="E1688" s="292"/>
      <c r="F1688" s="269"/>
      <c r="G1688" s="29"/>
    </row>
    <row r="1689" spans="1:7" ht="15.75">
      <c r="A1689" s="269"/>
      <c r="B1689" s="269"/>
      <c r="C1689" s="271"/>
      <c r="D1689" s="30"/>
      <c r="E1689" s="292"/>
      <c r="F1689" s="269"/>
      <c r="G1689" s="29"/>
    </row>
    <row r="1690" spans="1:7" ht="15.75">
      <c r="A1690" s="269"/>
      <c r="B1690" s="269"/>
      <c r="C1690" s="271"/>
      <c r="D1690" s="30"/>
      <c r="E1690" s="292"/>
      <c r="F1690" s="269"/>
      <c r="G1690" s="29"/>
    </row>
    <row r="1691" spans="1:7" ht="15.75">
      <c r="A1691" s="269"/>
      <c r="B1691" s="269"/>
      <c r="C1691" s="271"/>
      <c r="D1691" s="30"/>
      <c r="E1691" s="292"/>
      <c r="F1691" s="269"/>
      <c r="G1691" s="29"/>
    </row>
    <row r="1692" spans="1:7" ht="15.75">
      <c r="A1692" s="269"/>
      <c r="B1692" s="269"/>
      <c r="C1692" s="271"/>
      <c r="D1692" s="30"/>
      <c r="E1692" s="292"/>
      <c r="F1692" s="269"/>
      <c r="G1692" s="29"/>
    </row>
    <row r="1693" spans="1:7" ht="15.75">
      <c r="A1693" s="269"/>
      <c r="B1693" s="269"/>
      <c r="C1693" s="271"/>
      <c r="D1693" s="30"/>
      <c r="E1693" s="292"/>
      <c r="F1693" s="269"/>
      <c r="G1693" s="29"/>
    </row>
    <row r="1694" spans="1:7" ht="15.75">
      <c r="A1694" s="269"/>
      <c r="B1694" s="269"/>
      <c r="C1694" s="271"/>
      <c r="D1694" s="30"/>
      <c r="E1694" s="292"/>
      <c r="F1694" s="269"/>
      <c r="G1694" s="29"/>
    </row>
    <row r="1695" spans="1:7" ht="15.75">
      <c r="A1695" s="269"/>
      <c r="B1695" s="269"/>
      <c r="C1695" s="271"/>
      <c r="D1695" s="30"/>
      <c r="E1695" s="292"/>
      <c r="F1695" s="269"/>
      <c r="G1695" s="29"/>
    </row>
    <row r="1696" spans="1:7" ht="15.75">
      <c r="A1696" s="269"/>
      <c r="B1696" s="269"/>
      <c r="C1696" s="271"/>
      <c r="D1696" s="30"/>
      <c r="E1696" s="292"/>
      <c r="F1696" s="269"/>
      <c r="G1696" s="29"/>
    </row>
    <row r="1697" spans="1:7" ht="15.75">
      <c r="A1697" s="269"/>
      <c r="B1697" s="269"/>
      <c r="C1697" s="271"/>
      <c r="D1697" s="30"/>
      <c r="E1697" s="292"/>
      <c r="F1697" s="269"/>
      <c r="G1697" s="29"/>
    </row>
    <row r="1698" spans="1:7" ht="15.75">
      <c r="A1698" s="269"/>
      <c r="B1698" s="269"/>
      <c r="C1698" s="271"/>
      <c r="D1698" s="30"/>
      <c r="E1698" s="292"/>
      <c r="F1698" s="269"/>
      <c r="G1698" s="29"/>
    </row>
    <row r="1699" spans="1:7" ht="15.75">
      <c r="A1699" s="269"/>
      <c r="B1699" s="269"/>
      <c r="C1699" s="271"/>
      <c r="D1699" s="30"/>
      <c r="E1699" s="292"/>
      <c r="F1699" s="269"/>
      <c r="G1699" s="29"/>
    </row>
    <row r="1700" spans="1:7" ht="15.75">
      <c r="A1700" s="269"/>
      <c r="B1700" s="269"/>
      <c r="C1700" s="271"/>
      <c r="D1700" s="30"/>
      <c r="E1700" s="292"/>
      <c r="F1700" s="269"/>
      <c r="G1700" s="29"/>
    </row>
    <row r="1701" spans="1:7" ht="15.75">
      <c r="A1701" s="269"/>
      <c r="B1701" s="269"/>
      <c r="C1701" s="271"/>
      <c r="D1701" s="30"/>
      <c r="E1701" s="292"/>
      <c r="F1701" s="269"/>
      <c r="G1701" s="29"/>
    </row>
    <row r="1702" spans="1:7" ht="15.75">
      <c r="A1702" s="269"/>
      <c r="B1702" s="269"/>
      <c r="C1702" s="271"/>
      <c r="D1702" s="30"/>
      <c r="E1702" s="292"/>
      <c r="F1702" s="269"/>
      <c r="G1702" s="29"/>
    </row>
    <row r="1703" spans="1:7" ht="15.75">
      <c r="A1703" s="269"/>
      <c r="B1703" s="269"/>
      <c r="C1703" s="271"/>
      <c r="D1703" s="30"/>
      <c r="E1703" s="292"/>
      <c r="F1703" s="269"/>
      <c r="G1703" s="29"/>
    </row>
    <row r="1704" spans="1:7" ht="15.75">
      <c r="A1704" s="269"/>
      <c r="B1704" s="269"/>
      <c r="C1704" s="271"/>
      <c r="D1704" s="30"/>
      <c r="E1704" s="292"/>
      <c r="F1704" s="269"/>
      <c r="G1704" s="29"/>
    </row>
    <row r="1705" spans="1:7" ht="15.75">
      <c r="A1705" s="269"/>
      <c r="B1705" s="269"/>
      <c r="C1705" s="271"/>
      <c r="D1705" s="30"/>
      <c r="E1705" s="292"/>
      <c r="F1705" s="269"/>
      <c r="G1705" s="29"/>
    </row>
    <row r="1706" spans="1:7" ht="15.75">
      <c r="A1706" s="269"/>
      <c r="B1706" s="269"/>
      <c r="C1706" s="271"/>
      <c r="D1706" s="30"/>
      <c r="E1706" s="292"/>
      <c r="F1706" s="269"/>
      <c r="G1706" s="29"/>
    </row>
    <row r="1707" spans="1:7" ht="15.75">
      <c r="A1707" s="269"/>
      <c r="B1707" s="269"/>
      <c r="C1707" s="271"/>
      <c r="D1707" s="30"/>
      <c r="E1707" s="292"/>
      <c r="F1707" s="269"/>
      <c r="G1707" s="29"/>
    </row>
    <row r="1708" spans="1:7" ht="15.75">
      <c r="A1708" s="269"/>
      <c r="B1708" s="269"/>
      <c r="C1708" s="271"/>
      <c r="D1708" s="30"/>
      <c r="E1708" s="292"/>
      <c r="F1708" s="269"/>
      <c r="G1708" s="29"/>
    </row>
    <row r="1709" spans="1:7" ht="15.75">
      <c r="A1709" s="269"/>
      <c r="B1709" s="269"/>
      <c r="C1709" s="271"/>
      <c r="D1709" s="30"/>
      <c r="E1709" s="292"/>
      <c r="F1709" s="269"/>
      <c r="G1709" s="29"/>
    </row>
    <row r="1710" spans="1:7" ht="15.75">
      <c r="A1710" s="269"/>
      <c r="B1710" s="269"/>
      <c r="C1710" s="271"/>
      <c r="D1710" s="30"/>
      <c r="E1710" s="292"/>
      <c r="F1710" s="269"/>
      <c r="G1710" s="29"/>
    </row>
    <row r="1711" spans="1:7" ht="15.75">
      <c r="A1711" s="269"/>
      <c r="B1711" s="269"/>
      <c r="C1711" s="271"/>
      <c r="D1711" s="30"/>
      <c r="E1711" s="292"/>
      <c r="F1711" s="269"/>
      <c r="G1711" s="29"/>
    </row>
    <row r="1712" spans="1:7" ht="15.75">
      <c r="A1712" s="269"/>
      <c r="B1712" s="269"/>
      <c r="C1712" s="271"/>
      <c r="D1712" s="30"/>
      <c r="E1712" s="292"/>
      <c r="F1712" s="269"/>
      <c r="G1712" s="29"/>
    </row>
    <row r="1713" spans="1:7" ht="15.75">
      <c r="A1713" s="269"/>
      <c r="B1713" s="269"/>
      <c r="C1713" s="271"/>
      <c r="D1713" s="30"/>
      <c r="E1713" s="292"/>
      <c r="F1713" s="269"/>
      <c r="G1713" s="29"/>
    </row>
    <row r="1714" spans="1:7" ht="15.75">
      <c r="A1714" s="269"/>
      <c r="B1714" s="269"/>
      <c r="C1714" s="271"/>
      <c r="D1714" s="30"/>
      <c r="E1714" s="292"/>
      <c r="F1714" s="269"/>
      <c r="G1714" s="29"/>
    </row>
    <row r="1715" spans="1:7" ht="15.75">
      <c r="A1715" s="269"/>
      <c r="B1715" s="269"/>
      <c r="C1715" s="271"/>
      <c r="D1715" s="30"/>
      <c r="E1715" s="292"/>
      <c r="F1715" s="269"/>
      <c r="G1715" s="29"/>
    </row>
    <row r="1716" spans="1:7" ht="15.75">
      <c r="A1716" s="269"/>
      <c r="B1716" s="269"/>
      <c r="C1716" s="271"/>
      <c r="D1716" s="30"/>
      <c r="E1716" s="292"/>
      <c r="F1716" s="269"/>
      <c r="G1716" s="29"/>
    </row>
    <row r="1717" spans="1:7" ht="15.75">
      <c r="A1717" s="269"/>
      <c r="B1717" s="269"/>
      <c r="C1717" s="271"/>
      <c r="D1717" s="30"/>
      <c r="E1717" s="292"/>
      <c r="F1717" s="269"/>
      <c r="G1717" s="29"/>
    </row>
    <row r="1718" spans="1:7" ht="15.75">
      <c r="A1718" s="269"/>
      <c r="B1718" s="269"/>
      <c r="C1718" s="271"/>
      <c r="D1718" s="30"/>
      <c r="E1718" s="292"/>
      <c r="F1718" s="269"/>
      <c r="G1718" s="29"/>
    </row>
    <row r="1719" spans="1:7" ht="15.75">
      <c r="A1719" s="269"/>
      <c r="B1719" s="269"/>
      <c r="C1719" s="271"/>
      <c r="D1719" s="30"/>
      <c r="E1719" s="292"/>
      <c r="F1719" s="269"/>
      <c r="G1719" s="29"/>
    </row>
    <row r="1720" spans="1:7" ht="15.75">
      <c r="A1720" s="269"/>
      <c r="B1720" s="269"/>
      <c r="C1720" s="271"/>
      <c r="D1720" s="30"/>
      <c r="E1720" s="292"/>
      <c r="F1720" s="269"/>
      <c r="G1720" s="29"/>
    </row>
    <row r="1721" spans="1:7" ht="15.75">
      <c r="A1721" s="269"/>
      <c r="B1721" s="269"/>
      <c r="C1721" s="271"/>
      <c r="D1721" s="30"/>
      <c r="E1721" s="292"/>
      <c r="F1721" s="269"/>
      <c r="G1721" s="29"/>
    </row>
    <row r="1722" spans="1:7" ht="15.75">
      <c r="A1722" s="269"/>
      <c r="B1722" s="269"/>
      <c r="C1722" s="271"/>
      <c r="D1722" s="30"/>
      <c r="E1722" s="292"/>
      <c r="F1722" s="269"/>
      <c r="G1722" s="29"/>
    </row>
    <row r="1723" spans="1:7" ht="15.75">
      <c r="A1723" s="269"/>
      <c r="B1723" s="269"/>
      <c r="C1723" s="271"/>
      <c r="D1723" s="30"/>
      <c r="E1723" s="292"/>
      <c r="F1723" s="269"/>
      <c r="G1723" s="29"/>
    </row>
    <row r="1724" spans="1:7" ht="15.75">
      <c r="A1724" s="269"/>
      <c r="B1724" s="269"/>
      <c r="C1724" s="271"/>
      <c r="D1724" s="30"/>
      <c r="E1724" s="292"/>
      <c r="F1724" s="269"/>
      <c r="G1724" s="29"/>
    </row>
  </sheetData>
  <sheetProtection/>
  <mergeCells count="3">
    <mergeCell ref="B1:C1"/>
    <mergeCell ref="B2:D2"/>
    <mergeCell ref="C214:F214"/>
  </mergeCells>
  <printOptions/>
  <pageMargins left="0.46" right="0.18" top="0.62" bottom="0.56" header="0.38" footer="0.4"/>
  <pageSetup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75" zoomScaleNormal="75" zoomScalePageLayoutView="0" workbookViewId="0" topLeftCell="A1">
      <selection activeCell="F3" sqref="F3"/>
    </sheetView>
  </sheetViews>
  <sheetFormatPr defaultColWidth="9.140625" defaultRowHeight="12.75"/>
  <cols>
    <col min="1" max="1" width="5.7109375" style="36" customWidth="1"/>
    <col min="2" max="2" width="55.7109375" style="36" customWidth="1"/>
    <col min="3" max="3" width="59.00390625" style="36" customWidth="1"/>
    <col min="4" max="4" width="9.00390625" style="36" customWidth="1"/>
    <col min="5" max="5" width="16.28125" style="36" customWidth="1"/>
    <col min="6" max="6" width="21.8515625" style="36" customWidth="1"/>
    <col min="7" max="7" width="20.140625" style="93" customWidth="1"/>
    <col min="8" max="16384" width="9.140625" style="36" customWidth="1"/>
  </cols>
  <sheetData>
    <row r="1" spans="1:7" s="9" customFormat="1" ht="15.75">
      <c r="A1" s="788" t="s">
        <v>168</v>
      </c>
      <c r="B1" s="788"/>
      <c r="C1" s="788"/>
      <c r="D1" s="788"/>
      <c r="E1" s="788"/>
      <c r="F1" s="788"/>
      <c r="G1" s="788"/>
    </row>
    <row r="2" spans="1:9" s="7" customFormat="1" ht="45.75" customHeight="1">
      <c r="A2" s="321"/>
      <c r="B2" s="382" t="str">
        <f>'BILL100-А'!B2</f>
        <v>Aktobe-Martuk-RF Border (to Orenburg) road  Reconstruction Project, kм 0-102  
</v>
      </c>
      <c r="C2" s="382" t="str">
        <f>'BILL100-А'!C2</f>
        <v>Проект реконструкции автомобильной дороги  «Актобе-Мартук-граница РФ (на Оренбург)», км 0-102                                            
</v>
      </c>
      <c r="D2" s="413"/>
      <c r="E2" s="345"/>
      <c r="F2" s="345"/>
      <c r="G2" s="320"/>
      <c r="H2" s="18"/>
      <c r="I2" s="2"/>
    </row>
    <row r="3" spans="1:9" s="7" customFormat="1" ht="15.75" customHeight="1">
      <c r="A3" s="321"/>
      <c r="B3" s="322" t="s">
        <v>56</v>
      </c>
      <c r="C3" s="322"/>
      <c r="D3" s="322"/>
      <c r="E3" s="310"/>
      <c r="F3" s="324" t="s">
        <v>682</v>
      </c>
      <c r="G3" s="320"/>
      <c r="H3" s="2"/>
      <c r="I3" s="2"/>
    </row>
    <row r="4" spans="1:7" s="9" customFormat="1" ht="15.75">
      <c r="A4" s="319"/>
      <c r="B4" s="319"/>
      <c r="C4" s="319"/>
      <c r="D4" s="319"/>
      <c r="E4" s="319"/>
      <c r="F4" s="319"/>
      <c r="G4" s="320"/>
    </row>
    <row r="5" spans="1:12" s="106" customFormat="1" ht="51" customHeight="1">
      <c r="A5" s="383" t="s">
        <v>714</v>
      </c>
      <c r="B5" s="383" t="s">
        <v>150</v>
      </c>
      <c r="C5" s="383" t="s">
        <v>151</v>
      </c>
      <c r="D5" s="355" t="s">
        <v>152</v>
      </c>
      <c r="E5" s="355" t="s">
        <v>153</v>
      </c>
      <c r="F5" s="352" t="s">
        <v>193</v>
      </c>
      <c r="G5" s="384" t="s">
        <v>154</v>
      </c>
      <c r="H5" s="104"/>
      <c r="I5" s="105"/>
      <c r="J5" s="105"/>
      <c r="K5" s="104"/>
      <c r="L5" s="104"/>
    </row>
    <row r="6" spans="1:7" s="9" customFormat="1" ht="18.75" customHeight="1">
      <c r="A6" s="415" t="s">
        <v>756</v>
      </c>
      <c r="B6" s="391" t="s">
        <v>757</v>
      </c>
      <c r="C6" s="390" t="s">
        <v>65</v>
      </c>
      <c r="D6" s="416" t="s">
        <v>169</v>
      </c>
      <c r="E6" s="417">
        <v>500</v>
      </c>
      <c r="F6" s="418"/>
      <c r="G6" s="428"/>
    </row>
    <row r="7" spans="1:7" s="9" customFormat="1" ht="30" customHeight="1">
      <c r="A7" s="415" t="s">
        <v>758</v>
      </c>
      <c r="B7" s="391" t="s">
        <v>759</v>
      </c>
      <c r="C7" s="390" t="s">
        <v>66</v>
      </c>
      <c r="D7" s="416" t="s">
        <v>169</v>
      </c>
      <c r="E7" s="417">
        <v>1000</v>
      </c>
      <c r="F7" s="418"/>
      <c r="G7" s="428"/>
    </row>
    <row r="8" spans="1:7" s="9" customFormat="1" ht="27.75" customHeight="1">
      <c r="A8" s="415" t="s">
        <v>760</v>
      </c>
      <c r="B8" s="391" t="s">
        <v>761</v>
      </c>
      <c r="C8" s="390" t="s">
        <v>67</v>
      </c>
      <c r="D8" s="416" t="s">
        <v>169</v>
      </c>
      <c r="E8" s="417">
        <v>1000</v>
      </c>
      <c r="F8" s="418"/>
      <c r="G8" s="428"/>
    </row>
    <row r="9" spans="1:7" s="9" customFormat="1" ht="24" customHeight="1">
      <c r="A9" s="415" t="s">
        <v>762</v>
      </c>
      <c r="B9" s="391" t="s">
        <v>763</v>
      </c>
      <c r="C9" s="390" t="s">
        <v>68</v>
      </c>
      <c r="D9" s="416" t="s">
        <v>169</v>
      </c>
      <c r="E9" s="417">
        <v>2000</v>
      </c>
      <c r="F9" s="418"/>
      <c r="G9" s="428"/>
    </row>
    <row r="10" spans="1:7" s="9" customFormat="1" ht="18.75" customHeight="1">
      <c r="A10" s="415" t="s">
        <v>764</v>
      </c>
      <c r="B10" s="391" t="s">
        <v>765</v>
      </c>
      <c r="C10" s="390" t="s">
        <v>69</v>
      </c>
      <c r="D10" s="416" t="s">
        <v>169</v>
      </c>
      <c r="E10" s="417">
        <v>500</v>
      </c>
      <c r="F10" s="418"/>
      <c r="G10" s="428"/>
    </row>
    <row r="11" spans="1:7" s="9" customFormat="1" ht="18.75" customHeight="1">
      <c r="A11" s="415" t="s">
        <v>766</v>
      </c>
      <c r="B11" s="391" t="s">
        <v>767</v>
      </c>
      <c r="C11" s="390" t="s">
        <v>70</v>
      </c>
      <c r="D11" s="416" t="s">
        <v>169</v>
      </c>
      <c r="E11" s="417">
        <v>500</v>
      </c>
      <c r="F11" s="418"/>
      <c r="G11" s="428"/>
    </row>
    <row r="12" spans="1:7" s="9" customFormat="1" ht="18.75" customHeight="1">
      <c r="A12" s="415" t="s">
        <v>768</v>
      </c>
      <c r="B12" s="391" t="s">
        <v>771</v>
      </c>
      <c r="C12" s="390" t="s">
        <v>71</v>
      </c>
      <c r="D12" s="416" t="s">
        <v>169</v>
      </c>
      <c r="E12" s="417">
        <v>500</v>
      </c>
      <c r="F12" s="418"/>
      <c r="G12" s="428"/>
    </row>
    <row r="13" spans="1:7" s="9" customFormat="1" ht="18.75" customHeight="1">
      <c r="A13" s="415" t="s">
        <v>770</v>
      </c>
      <c r="B13" s="391" t="s">
        <v>769</v>
      </c>
      <c r="C13" s="390" t="s">
        <v>72</v>
      </c>
      <c r="D13" s="416" t="s">
        <v>169</v>
      </c>
      <c r="E13" s="417">
        <v>500</v>
      </c>
      <c r="F13" s="418"/>
      <c r="G13" s="428"/>
    </row>
    <row r="14" spans="1:7" s="9" customFormat="1" ht="18.75" customHeight="1">
      <c r="A14" s="415" t="s">
        <v>772</v>
      </c>
      <c r="B14" s="391" t="s">
        <v>957</v>
      </c>
      <c r="C14" s="390" t="s">
        <v>73</v>
      </c>
      <c r="D14" s="416" t="s">
        <v>169</v>
      </c>
      <c r="E14" s="417">
        <v>500</v>
      </c>
      <c r="F14" s="418"/>
      <c r="G14" s="428"/>
    </row>
    <row r="15" spans="1:7" s="9" customFormat="1" ht="18.75" customHeight="1">
      <c r="A15" s="415" t="s">
        <v>773</v>
      </c>
      <c r="B15" s="391" t="s">
        <v>958</v>
      </c>
      <c r="C15" s="390" t="s">
        <v>74</v>
      </c>
      <c r="D15" s="416" t="s">
        <v>169</v>
      </c>
      <c r="E15" s="417">
        <v>500</v>
      </c>
      <c r="F15" s="418"/>
      <c r="G15" s="428"/>
    </row>
    <row r="16" spans="1:7" s="9" customFormat="1" ht="18.75" customHeight="1">
      <c r="A16" s="415" t="s">
        <v>774</v>
      </c>
      <c r="B16" s="391" t="s">
        <v>775</v>
      </c>
      <c r="C16" s="390" t="s">
        <v>75</v>
      </c>
      <c r="D16" s="416" t="s">
        <v>169</v>
      </c>
      <c r="E16" s="417">
        <v>1000</v>
      </c>
      <c r="F16" s="418"/>
      <c r="G16" s="428"/>
    </row>
    <row r="17" spans="1:7" s="9" customFormat="1" ht="16.5" customHeight="1" thickBot="1">
      <c r="A17" s="359"/>
      <c r="B17" s="427"/>
      <c r="C17" s="429"/>
      <c r="D17" s="430"/>
      <c r="E17" s="431"/>
      <c r="F17" s="432"/>
      <c r="G17" s="433"/>
    </row>
    <row r="18" spans="1:7" s="9" customFormat="1" ht="19.5" customHeight="1" thickBot="1">
      <c r="A18" s="392"/>
      <c r="B18" s="392"/>
      <c r="C18" s="392"/>
      <c r="D18" s="392"/>
      <c r="E18" s="393"/>
      <c r="F18" s="385" t="s">
        <v>170</v>
      </c>
      <c r="G18" s="414"/>
    </row>
    <row r="19" spans="1:7" s="9" customFormat="1" ht="15.75">
      <c r="A19" s="33" t="s">
        <v>966</v>
      </c>
      <c r="B19" s="7" t="s">
        <v>966</v>
      </c>
      <c r="C19" s="7"/>
      <c r="D19" s="7"/>
      <c r="E19" s="7"/>
      <c r="F19" s="7"/>
      <c r="G19" s="90"/>
    </row>
    <row r="20" spans="1:7" s="9" customFormat="1" ht="15.75" customHeight="1">
      <c r="A20" s="3"/>
      <c r="B20" s="789"/>
      <c r="C20" s="789"/>
      <c r="D20" s="789"/>
      <c r="E20" s="789"/>
      <c r="G20" s="74"/>
    </row>
    <row r="21" spans="1:7" s="9" customFormat="1" ht="15.75">
      <c r="A21" s="3"/>
      <c r="B21" s="35"/>
      <c r="C21" s="35"/>
      <c r="D21" s="35"/>
      <c r="G21" s="74"/>
    </row>
    <row r="22" s="9" customFormat="1" ht="15.75">
      <c r="G22" s="74"/>
    </row>
    <row r="23" s="9" customFormat="1" ht="15.75">
      <c r="G23" s="74"/>
    </row>
    <row r="24" s="9" customFormat="1" ht="15.75">
      <c r="G24" s="74"/>
    </row>
    <row r="25" s="9" customFormat="1" ht="15.75">
      <c r="G25" s="74"/>
    </row>
    <row r="26" s="9" customFormat="1" ht="15.75">
      <c r="G26" s="74"/>
    </row>
    <row r="27" s="9" customFormat="1" ht="15.75">
      <c r="G27" s="74"/>
    </row>
    <row r="28" s="9" customFormat="1" ht="15.75">
      <c r="G28" s="74"/>
    </row>
    <row r="29" s="9" customFormat="1" ht="15.75">
      <c r="G29" s="74"/>
    </row>
    <row r="30" s="9" customFormat="1" ht="15.75">
      <c r="G30" s="74"/>
    </row>
    <row r="31" s="9" customFormat="1" ht="15.75">
      <c r="G31" s="74"/>
    </row>
    <row r="32" s="9" customFormat="1" ht="15.75">
      <c r="G32" s="74"/>
    </row>
    <row r="33" s="9" customFormat="1" ht="15.75">
      <c r="G33" s="74"/>
    </row>
    <row r="34" s="9" customFormat="1" ht="15.75">
      <c r="G34" s="74"/>
    </row>
    <row r="35" s="9" customFormat="1" ht="15.75">
      <c r="G35" s="74"/>
    </row>
    <row r="36" s="9" customFormat="1" ht="15.75">
      <c r="G36" s="74"/>
    </row>
    <row r="37" s="9" customFormat="1" ht="15.75">
      <c r="G37" s="74"/>
    </row>
    <row r="38" s="9" customFormat="1" ht="15.75">
      <c r="G38" s="74"/>
    </row>
    <row r="39" s="9" customFormat="1" ht="15.75">
      <c r="G39" s="74"/>
    </row>
    <row r="40" s="9" customFormat="1" ht="15.75">
      <c r="G40" s="74"/>
    </row>
    <row r="41" s="9" customFormat="1" ht="15.75">
      <c r="G41" s="74"/>
    </row>
    <row r="42" s="9" customFormat="1" ht="15.75">
      <c r="G42" s="74"/>
    </row>
    <row r="43" s="9" customFormat="1" ht="15.75">
      <c r="G43" s="74"/>
    </row>
    <row r="44" s="9" customFormat="1" ht="15.75">
      <c r="G44" s="74"/>
    </row>
    <row r="45" s="9" customFormat="1" ht="15.75">
      <c r="G45" s="74"/>
    </row>
  </sheetData>
  <sheetProtection/>
  <mergeCells count="2">
    <mergeCell ref="A1:G1"/>
    <mergeCell ref="B20:E20"/>
  </mergeCells>
  <printOptions/>
  <pageMargins left="0.75" right="0.75" top="1" bottom="1" header="0.5" footer="0.5"/>
  <pageSetup fitToHeight="0" fitToWidth="1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75" zoomScaleNormal="75" zoomScalePageLayoutView="0" workbookViewId="0" topLeftCell="A1">
      <selection activeCell="F3" sqref="F3"/>
    </sheetView>
  </sheetViews>
  <sheetFormatPr defaultColWidth="9.140625" defaultRowHeight="12.75"/>
  <cols>
    <col min="1" max="1" width="5.7109375" style="55" customWidth="1"/>
    <col min="2" max="2" width="55.7109375" style="55" customWidth="1"/>
    <col min="3" max="3" width="59.00390625" style="55" customWidth="1"/>
    <col min="4" max="4" width="13.57421875" style="55" customWidth="1"/>
    <col min="5" max="5" width="16.28125" style="55" customWidth="1"/>
    <col min="6" max="6" width="21.8515625" style="55" customWidth="1"/>
    <col min="7" max="7" width="20.140625" style="103" customWidth="1"/>
    <col min="8" max="16384" width="9.140625" style="55" customWidth="1"/>
  </cols>
  <sheetData>
    <row r="1" spans="1:7" s="31" customFormat="1" ht="15.75">
      <c r="A1" s="790" t="s">
        <v>171</v>
      </c>
      <c r="B1" s="790"/>
      <c r="C1" s="790"/>
      <c r="D1" s="790"/>
      <c r="E1" s="790"/>
      <c r="F1" s="790"/>
      <c r="G1" s="790"/>
    </row>
    <row r="2" spans="1:9" s="29" customFormat="1" ht="39.75" customHeight="1">
      <c r="A2" s="321"/>
      <c r="B2" s="382" t="str">
        <f>'BILL100-А'!B2</f>
        <v>Aktobe-Martuk-RF Border (to Orenburg) road  Reconstruction Project, kм 0-102  
</v>
      </c>
      <c r="C2" s="382" t="str">
        <f>'BILL100-А'!C2</f>
        <v>Проект реконструкции автомобильной дороги  «Актобе-Мартук-граница РФ (на Оренбург)», км 0-102                                            
</v>
      </c>
      <c r="D2" s="394"/>
      <c r="E2" s="394"/>
      <c r="F2" s="394"/>
      <c r="G2" s="395"/>
      <c r="H2" s="101"/>
      <c r="I2" s="47"/>
    </row>
    <row r="3" spans="1:9" s="29" customFormat="1" ht="15.75" customHeight="1">
      <c r="A3" s="321"/>
      <c r="B3" s="396" t="s">
        <v>56</v>
      </c>
      <c r="C3" s="396"/>
      <c r="D3" s="396"/>
      <c r="E3" s="321"/>
      <c r="F3" s="397" t="s">
        <v>682</v>
      </c>
      <c r="G3" s="395"/>
      <c r="H3" s="47"/>
      <c r="I3" s="47"/>
    </row>
    <row r="4" spans="1:7" s="31" customFormat="1" ht="15.75">
      <c r="A4" s="398"/>
      <c r="B4" s="398"/>
      <c r="C4" s="398"/>
      <c r="D4" s="398"/>
      <c r="E4" s="398"/>
      <c r="F4" s="398"/>
      <c r="G4" s="395"/>
    </row>
    <row r="5" spans="1:12" s="106" customFormat="1" ht="39" customHeight="1">
      <c r="A5" s="137" t="s">
        <v>714</v>
      </c>
      <c r="B5" s="137" t="s">
        <v>150</v>
      </c>
      <c r="C5" s="137" t="s">
        <v>151</v>
      </c>
      <c r="D5" s="138" t="s">
        <v>853</v>
      </c>
      <c r="E5" s="138" t="s">
        <v>153</v>
      </c>
      <c r="F5" s="240" t="s">
        <v>193</v>
      </c>
      <c r="G5" s="139" t="s">
        <v>154</v>
      </c>
      <c r="H5" s="104"/>
      <c r="I5" s="105"/>
      <c r="J5" s="105"/>
      <c r="K5" s="104"/>
      <c r="L5" s="104"/>
    </row>
    <row r="6" spans="1:7" s="31" customFormat="1" ht="24.75" customHeight="1">
      <c r="A6" s="404" t="s">
        <v>756</v>
      </c>
      <c r="B6" s="405" t="s">
        <v>776</v>
      </c>
      <c r="C6" s="406" t="s">
        <v>86</v>
      </c>
      <c r="D6" s="407" t="s">
        <v>172</v>
      </c>
      <c r="E6" s="404">
        <v>5</v>
      </c>
      <c r="F6" s="401"/>
      <c r="G6" s="402"/>
    </row>
    <row r="7" spans="1:7" s="31" customFormat="1" ht="24.75" customHeight="1">
      <c r="A7" s="404" t="s">
        <v>758</v>
      </c>
      <c r="B7" s="405" t="s">
        <v>777</v>
      </c>
      <c r="C7" s="408" t="s">
        <v>146</v>
      </c>
      <c r="D7" s="407" t="s">
        <v>172</v>
      </c>
      <c r="E7" s="404">
        <v>5</v>
      </c>
      <c r="F7" s="401"/>
      <c r="G7" s="402"/>
    </row>
    <row r="8" spans="1:7" s="31" customFormat="1" ht="24.75" customHeight="1">
      <c r="A8" s="404" t="s">
        <v>760</v>
      </c>
      <c r="B8" s="405" t="s">
        <v>778</v>
      </c>
      <c r="C8" s="408" t="s">
        <v>147</v>
      </c>
      <c r="D8" s="407" t="s">
        <v>172</v>
      </c>
      <c r="E8" s="404">
        <v>5</v>
      </c>
      <c r="F8" s="401"/>
      <c r="G8" s="402"/>
    </row>
    <row r="9" spans="1:7" s="31" customFormat="1" ht="24.75" customHeight="1">
      <c r="A9" s="404" t="s">
        <v>762</v>
      </c>
      <c r="B9" s="405" t="s">
        <v>59</v>
      </c>
      <c r="C9" s="408" t="s">
        <v>149</v>
      </c>
      <c r="D9" s="407" t="s">
        <v>172</v>
      </c>
      <c r="E9" s="404">
        <v>50</v>
      </c>
      <c r="F9" s="401"/>
      <c r="G9" s="402"/>
    </row>
    <row r="10" spans="1:7" s="31" customFormat="1" ht="24.75" customHeight="1">
      <c r="A10" s="404" t="s">
        <v>764</v>
      </c>
      <c r="B10" s="405" t="s">
        <v>779</v>
      </c>
      <c r="C10" s="400" t="s">
        <v>76</v>
      </c>
      <c r="D10" s="407" t="s">
        <v>851</v>
      </c>
      <c r="E10" s="404">
        <v>100</v>
      </c>
      <c r="F10" s="401"/>
      <c r="G10" s="402"/>
    </row>
    <row r="11" spans="1:7" s="31" customFormat="1" ht="24.75" customHeight="1">
      <c r="A11" s="404" t="s">
        <v>766</v>
      </c>
      <c r="B11" s="405" t="s">
        <v>780</v>
      </c>
      <c r="C11" s="400" t="s">
        <v>77</v>
      </c>
      <c r="D11" s="407" t="s">
        <v>719</v>
      </c>
      <c r="E11" s="404">
        <v>100</v>
      </c>
      <c r="F11" s="401"/>
      <c r="G11" s="402"/>
    </row>
    <row r="12" spans="1:7" s="31" customFormat="1" ht="24.75" customHeight="1">
      <c r="A12" s="404" t="s">
        <v>768</v>
      </c>
      <c r="B12" s="405" t="s">
        <v>781</v>
      </c>
      <c r="C12" s="400" t="s">
        <v>78</v>
      </c>
      <c r="D12" s="407" t="s">
        <v>719</v>
      </c>
      <c r="E12" s="404">
        <v>100</v>
      </c>
      <c r="F12" s="401"/>
      <c r="G12" s="402"/>
    </row>
    <row r="13" spans="1:7" s="31" customFormat="1" ht="24.75" customHeight="1">
      <c r="A13" s="404" t="s">
        <v>770</v>
      </c>
      <c r="B13" s="405" t="s">
        <v>782</v>
      </c>
      <c r="C13" s="400" t="s">
        <v>79</v>
      </c>
      <c r="D13" s="407" t="s">
        <v>719</v>
      </c>
      <c r="E13" s="404">
        <v>100</v>
      </c>
      <c r="F13" s="401"/>
      <c r="G13" s="402"/>
    </row>
    <row r="14" spans="1:7" s="31" customFormat="1" ht="24.75" customHeight="1">
      <c r="A14" s="404" t="s">
        <v>772</v>
      </c>
      <c r="B14" s="405" t="s">
        <v>783</v>
      </c>
      <c r="C14" s="400" t="s">
        <v>80</v>
      </c>
      <c r="D14" s="407" t="s">
        <v>719</v>
      </c>
      <c r="E14" s="404">
        <v>1000</v>
      </c>
      <c r="F14" s="401"/>
      <c r="G14" s="402"/>
    </row>
    <row r="15" spans="1:7" s="31" customFormat="1" ht="24.75" customHeight="1">
      <c r="A15" s="404" t="s">
        <v>773</v>
      </c>
      <c r="B15" s="405" t="s">
        <v>784</v>
      </c>
      <c r="C15" s="400" t="s">
        <v>81</v>
      </c>
      <c r="D15" s="407" t="s">
        <v>719</v>
      </c>
      <c r="E15" s="404">
        <v>1000</v>
      </c>
      <c r="F15" s="401"/>
      <c r="G15" s="402"/>
    </row>
    <row r="16" spans="1:7" s="31" customFormat="1" ht="24.75" customHeight="1">
      <c r="A16" s="404" t="s">
        <v>774</v>
      </c>
      <c r="B16" s="405" t="s">
        <v>785</v>
      </c>
      <c r="C16" s="400" t="s">
        <v>82</v>
      </c>
      <c r="D16" s="407" t="s">
        <v>719</v>
      </c>
      <c r="E16" s="404">
        <v>1000</v>
      </c>
      <c r="F16" s="401"/>
      <c r="G16" s="402"/>
    </row>
    <row r="17" spans="1:7" s="31" customFormat="1" ht="24.75" customHeight="1">
      <c r="A17" s="404" t="s">
        <v>786</v>
      </c>
      <c r="B17" s="405" t="s">
        <v>787</v>
      </c>
      <c r="C17" s="400" t="s">
        <v>83</v>
      </c>
      <c r="D17" s="407" t="s">
        <v>719</v>
      </c>
      <c r="E17" s="404">
        <v>2000</v>
      </c>
      <c r="F17" s="401"/>
      <c r="G17" s="402"/>
    </row>
    <row r="18" spans="1:7" s="31" customFormat="1" ht="24.75" customHeight="1">
      <c r="A18" s="404" t="s">
        <v>788</v>
      </c>
      <c r="B18" s="405" t="s">
        <v>789</v>
      </c>
      <c r="C18" s="400" t="s">
        <v>84</v>
      </c>
      <c r="D18" s="407" t="s">
        <v>719</v>
      </c>
      <c r="E18" s="404">
        <v>2000</v>
      </c>
      <c r="F18" s="401"/>
      <c r="G18" s="402"/>
    </row>
    <row r="19" spans="1:7" s="31" customFormat="1" ht="24.75" customHeight="1">
      <c r="A19" s="404" t="s">
        <v>792</v>
      </c>
      <c r="B19" s="405" t="s">
        <v>790</v>
      </c>
      <c r="C19" s="400" t="s">
        <v>85</v>
      </c>
      <c r="D19" s="407" t="s">
        <v>719</v>
      </c>
      <c r="E19" s="404">
        <v>500</v>
      </c>
      <c r="F19" s="401"/>
      <c r="G19" s="402"/>
    </row>
    <row r="20" spans="1:7" s="31" customFormat="1" ht="24.75" customHeight="1" thickBot="1">
      <c r="A20" s="409" t="s">
        <v>793</v>
      </c>
      <c r="B20" s="410" t="s">
        <v>791</v>
      </c>
      <c r="C20" s="400" t="s">
        <v>148</v>
      </c>
      <c r="D20" s="411" t="s">
        <v>852</v>
      </c>
      <c r="E20" s="409">
        <v>100</v>
      </c>
      <c r="F20" s="401"/>
      <c r="G20" s="426"/>
    </row>
    <row r="21" spans="1:7" ht="24.75" customHeight="1" thickBot="1">
      <c r="A21" s="412"/>
      <c r="B21" s="412"/>
      <c r="C21" s="321"/>
      <c r="D21" s="321"/>
      <c r="E21" s="425"/>
      <c r="F21" s="388" t="s">
        <v>170</v>
      </c>
      <c r="G21" s="386"/>
    </row>
    <row r="22" spans="1:7" ht="15.75">
      <c r="A22" s="102" t="s">
        <v>966</v>
      </c>
      <c r="B22" s="54"/>
      <c r="C22" s="54"/>
      <c r="D22" s="54"/>
      <c r="E22" s="54"/>
      <c r="F22" s="54"/>
      <c r="G22" s="100"/>
    </row>
    <row r="23" spans="1:7" ht="15.75">
      <c r="A23" s="54"/>
      <c r="B23" s="102" t="s">
        <v>966</v>
      </c>
      <c r="C23" s="102"/>
      <c r="D23" s="54"/>
      <c r="E23" s="54"/>
      <c r="F23" s="54"/>
      <c r="G23" s="100"/>
    </row>
    <row r="24" spans="1:7" s="31" customFormat="1" ht="15.75">
      <c r="A24" s="64"/>
      <c r="G24" s="79"/>
    </row>
  </sheetData>
  <sheetProtection/>
  <mergeCells count="1">
    <mergeCell ref="A1:G1"/>
  </mergeCells>
  <printOptions/>
  <pageMargins left="0.75" right="0.75" top="1" bottom="1" header="0.5" footer="0.5"/>
  <pageSetup fitToHeight="0" fitToWidth="1" horizontalDpi="600" verticalDpi="6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view="pageBreakPreview" zoomScale="60" zoomScaleNormal="75" zoomScalePageLayoutView="0" workbookViewId="0" topLeftCell="A1">
      <selection activeCell="F3" sqref="F3"/>
    </sheetView>
  </sheetViews>
  <sheetFormatPr defaultColWidth="9.140625" defaultRowHeight="12.75"/>
  <cols>
    <col min="1" max="1" width="5.7109375" style="36" customWidth="1"/>
    <col min="2" max="2" width="52.7109375" style="36" customWidth="1"/>
    <col min="3" max="3" width="65.8515625" style="36" customWidth="1"/>
    <col min="4" max="4" width="9.00390625" style="36" customWidth="1"/>
    <col min="5" max="5" width="16.28125" style="36" customWidth="1"/>
    <col min="6" max="6" width="21.8515625" style="36" customWidth="1"/>
    <col min="7" max="7" width="20.140625" style="93" customWidth="1"/>
    <col min="8" max="16384" width="9.140625" style="36" customWidth="1"/>
  </cols>
  <sheetData>
    <row r="1" spans="1:7" s="9" customFormat="1" ht="15.75" customHeight="1">
      <c r="A1" s="788" t="s">
        <v>173</v>
      </c>
      <c r="B1" s="788"/>
      <c r="C1" s="788"/>
      <c r="D1" s="788"/>
      <c r="E1" s="788"/>
      <c r="F1" s="788"/>
      <c r="G1" s="788"/>
    </row>
    <row r="2" spans="1:9" s="7" customFormat="1" ht="43.5" customHeight="1">
      <c r="A2" s="321"/>
      <c r="B2" s="382" t="str">
        <f>'BILL100-А'!B2</f>
        <v>Aktobe-Martuk-RF Border (to Orenburg) road  Reconstruction Project, kм 0-102  
</v>
      </c>
      <c r="C2" s="382" t="str">
        <f>'BILL100-А'!C2</f>
        <v>Проект реконструкции автомобильной дороги  «Актобе-Мартук-граница РФ (на Оренбург)», км 0-102                                            
</v>
      </c>
      <c r="D2" s="345"/>
      <c r="E2" s="345"/>
      <c r="F2" s="345"/>
      <c r="G2" s="320"/>
      <c r="H2" s="18"/>
      <c r="I2" s="2"/>
    </row>
    <row r="3" spans="1:9" s="7" customFormat="1" ht="15.75" customHeight="1">
      <c r="A3" s="321"/>
      <c r="B3" s="322" t="s">
        <v>56</v>
      </c>
      <c r="C3" s="322"/>
      <c r="D3" s="322"/>
      <c r="E3" s="310"/>
      <c r="F3" s="324" t="s">
        <v>682</v>
      </c>
      <c r="G3" s="320"/>
      <c r="H3" s="2"/>
      <c r="I3" s="2"/>
    </row>
    <row r="4" spans="1:7" s="9" customFormat="1" ht="15.75" customHeight="1">
      <c r="A4" s="319"/>
      <c r="B4" s="319"/>
      <c r="C4" s="319"/>
      <c r="D4" s="319"/>
      <c r="E4" s="319"/>
      <c r="F4" s="319"/>
      <c r="G4" s="320"/>
    </row>
    <row r="5" spans="1:12" s="106" customFormat="1" ht="42.75">
      <c r="A5" s="383" t="s">
        <v>714</v>
      </c>
      <c r="B5" s="383" t="s">
        <v>150</v>
      </c>
      <c r="C5" s="383" t="s">
        <v>151</v>
      </c>
      <c r="D5" s="355" t="s">
        <v>152</v>
      </c>
      <c r="E5" s="355" t="s">
        <v>153</v>
      </c>
      <c r="F5" s="352" t="s">
        <v>193</v>
      </c>
      <c r="G5" s="384" t="s">
        <v>154</v>
      </c>
      <c r="H5" s="104"/>
      <c r="I5" s="105"/>
      <c r="J5" s="105"/>
      <c r="K5" s="104"/>
      <c r="L5" s="104"/>
    </row>
    <row r="6" spans="1:7" s="9" customFormat="1" ht="30.75" customHeight="1">
      <c r="A6" s="415" t="s">
        <v>756</v>
      </c>
      <c r="B6" s="391" t="s">
        <v>794</v>
      </c>
      <c r="C6" s="389" t="s">
        <v>87</v>
      </c>
      <c r="D6" s="416" t="s">
        <v>174</v>
      </c>
      <c r="E6" s="417">
        <v>50</v>
      </c>
      <c r="F6" s="418"/>
      <c r="G6" s="419"/>
    </row>
    <row r="7" spans="1:7" s="9" customFormat="1" ht="32.25" customHeight="1">
      <c r="A7" s="415" t="s">
        <v>758</v>
      </c>
      <c r="B7" s="391" t="s">
        <v>795</v>
      </c>
      <c r="C7" s="389" t="s">
        <v>88</v>
      </c>
      <c r="D7" s="416" t="s">
        <v>174</v>
      </c>
      <c r="E7" s="417">
        <v>50</v>
      </c>
      <c r="F7" s="418"/>
      <c r="G7" s="419"/>
    </row>
    <row r="8" spans="1:7" s="9" customFormat="1" ht="33" customHeight="1">
      <c r="A8" s="415" t="s">
        <v>760</v>
      </c>
      <c r="B8" s="391" t="s">
        <v>796</v>
      </c>
      <c r="C8" s="389" t="s">
        <v>89</v>
      </c>
      <c r="D8" s="416" t="s">
        <v>174</v>
      </c>
      <c r="E8" s="417">
        <v>50</v>
      </c>
      <c r="F8" s="418"/>
      <c r="G8" s="419"/>
    </row>
    <row r="9" spans="1:7" s="9" customFormat="1" ht="32.25" customHeight="1">
      <c r="A9" s="415" t="s">
        <v>762</v>
      </c>
      <c r="B9" s="391" t="s">
        <v>797</v>
      </c>
      <c r="C9" s="389" t="s">
        <v>90</v>
      </c>
      <c r="D9" s="416" t="s">
        <v>174</v>
      </c>
      <c r="E9" s="417">
        <v>50</v>
      </c>
      <c r="F9" s="418"/>
      <c r="G9" s="419"/>
    </row>
    <row r="10" spans="1:7" s="9" customFormat="1" ht="24.75" customHeight="1">
      <c r="A10" s="415" t="s">
        <v>764</v>
      </c>
      <c r="B10" s="391" t="s">
        <v>798</v>
      </c>
      <c r="C10" s="390" t="s">
        <v>102</v>
      </c>
      <c r="D10" s="416" t="s">
        <v>174</v>
      </c>
      <c r="E10" s="417">
        <v>50</v>
      </c>
      <c r="F10" s="418"/>
      <c r="G10" s="419"/>
    </row>
    <row r="11" spans="1:7" s="9" customFormat="1" ht="24.75" customHeight="1">
      <c r="A11" s="415" t="s">
        <v>766</v>
      </c>
      <c r="B11" s="391" t="s">
        <v>799</v>
      </c>
      <c r="C11" s="390" t="s">
        <v>103</v>
      </c>
      <c r="D11" s="416" t="s">
        <v>174</v>
      </c>
      <c r="E11" s="417">
        <v>50</v>
      </c>
      <c r="F11" s="418"/>
      <c r="G11" s="419"/>
    </row>
    <row r="12" spans="1:7" s="9" customFormat="1" ht="24.75" customHeight="1">
      <c r="A12" s="415" t="s">
        <v>768</v>
      </c>
      <c r="B12" s="391" t="s">
        <v>800</v>
      </c>
      <c r="C12" s="390" t="s">
        <v>104</v>
      </c>
      <c r="D12" s="416" t="s">
        <v>174</v>
      </c>
      <c r="E12" s="417">
        <v>50</v>
      </c>
      <c r="F12" s="418"/>
      <c r="G12" s="419"/>
    </row>
    <row r="13" spans="1:7" s="9" customFormat="1" ht="24.75" customHeight="1">
      <c r="A13" s="415" t="s">
        <v>770</v>
      </c>
      <c r="B13" s="391" t="s">
        <v>801</v>
      </c>
      <c r="C13" s="390" t="s">
        <v>91</v>
      </c>
      <c r="D13" s="416" t="s">
        <v>174</v>
      </c>
      <c r="E13" s="417">
        <v>50</v>
      </c>
      <c r="F13" s="418"/>
      <c r="G13" s="419"/>
    </row>
    <row r="14" spans="1:7" s="9" customFormat="1" ht="24.75" customHeight="1">
      <c r="A14" s="415" t="s">
        <v>772</v>
      </c>
      <c r="B14" s="391" t="s">
        <v>802</v>
      </c>
      <c r="C14" s="390" t="s">
        <v>92</v>
      </c>
      <c r="D14" s="416" t="s">
        <v>174</v>
      </c>
      <c r="E14" s="417">
        <v>50</v>
      </c>
      <c r="F14" s="418"/>
      <c r="G14" s="419"/>
    </row>
    <row r="15" spans="1:7" s="9" customFormat="1" ht="24.75" customHeight="1">
      <c r="A15" s="415" t="s">
        <v>773</v>
      </c>
      <c r="B15" s="391" t="s">
        <v>803</v>
      </c>
      <c r="C15" s="390" t="s">
        <v>93</v>
      </c>
      <c r="D15" s="416" t="s">
        <v>174</v>
      </c>
      <c r="E15" s="417">
        <v>50</v>
      </c>
      <c r="F15" s="418"/>
      <c r="G15" s="419"/>
    </row>
    <row r="16" spans="1:7" s="9" customFormat="1" ht="24.75" customHeight="1">
      <c r="A16" s="415" t="s">
        <v>774</v>
      </c>
      <c r="B16" s="391" t="s">
        <v>804</v>
      </c>
      <c r="C16" s="390" t="s">
        <v>94</v>
      </c>
      <c r="D16" s="416" t="s">
        <v>174</v>
      </c>
      <c r="E16" s="417">
        <v>50</v>
      </c>
      <c r="F16" s="418"/>
      <c r="G16" s="419"/>
    </row>
    <row r="17" spans="1:7" s="9" customFormat="1" ht="24.75" customHeight="1">
      <c r="A17" s="415" t="s">
        <v>786</v>
      </c>
      <c r="B17" s="391" t="s">
        <v>805</v>
      </c>
      <c r="C17" s="390" t="s">
        <v>95</v>
      </c>
      <c r="D17" s="416" t="s">
        <v>174</v>
      </c>
      <c r="E17" s="417">
        <v>50</v>
      </c>
      <c r="F17" s="418"/>
      <c r="G17" s="419"/>
    </row>
    <row r="18" spans="1:8" s="9" customFormat="1" ht="24.75" customHeight="1">
      <c r="A18" s="415" t="s">
        <v>788</v>
      </c>
      <c r="B18" s="391" t="s">
        <v>806</v>
      </c>
      <c r="C18" s="390" t="s">
        <v>96</v>
      </c>
      <c r="D18" s="416" t="s">
        <v>174</v>
      </c>
      <c r="E18" s="417">
        <v>50</v>
      </c>
      <c r="F18" s="418"/>
      <c r="G18" s="419"/>
      <c r="H18" s="7"/>
    </row>
    <row r="19" spans="1:7" s="9" customFormat="1" ht="24.75" customHeight="1">
      <c r="A19" s="415" t="s">
        <v>792</v>
      </c>
      <c r="B19" s="391" t="s">
        <v>807</v>
      </c>
      <c r="C19" s="390" t="s">
        <v>97</v>
      </c>
      <c r="D19" s="416" t="s">
        <v>174</v>
      </c>
      <c r="E19" s="417">
        <v>50</v>
      </c>
      <c r="F19" s="418"/>
      <c r="G19" s="419"/>
    </row>
    <row r="20" spans="1:7" s="9" customFormat="1" ht="24.75" customHeight="1">
      <c r="A20" s="415" t="s">
        <v>793</v>
      </c>
      <c r="B20" s="391" t="s">
        <v>808</v>
      </c>
      <c r="C20" s="390" t="s">
        <v>98</v>
      </c>
      <c r="D20" s="416" t="s">
        <v>174</v>
      </c>
      <c r="E20" s="417">
        <v>50</v>
      </c>
      <c r="F20" s="418"/>
      <c r="G20" s="419"/>
    </row>
    <row r="21" spans="1:7" s="9" customFormat="1" ht="24.75" customHeight="1">
      <c r="A21" s="415" t="s">
        <v>809</v>
      </c>
      <c r="B21" s="391" t="s">
        <v>810</v>
      </c>
      <c r="C21" s="390" t="s">
        <v>99</v>
      </c>
      <c r="D21" s="416" t="s">
        <v>174</v>
      </c>
      <c r="E21" s="417">
        <v>50</v>
      </c>
      <c r="F21" s="418"/>
      <c r="G21" s="419"/>
    </row>
    <row r="22" spans="1:7" s="9" customFormat="1" ht="24.75" customHeight="1">
      <c r="A22" s="415" t="s">
        <v>811</v>
      </c>
      <c r="B22" s="391" t="s">
        <v>812</v>
      </c>
      <c r="C22" s="390" t="s">
        <v>100</v>
      </c>
      <c r="D22" s="416" t="s">
        <v>174</v>
      </c>
      <c r="E22" s="417">
        <v>50</v>
      </c>
      <c r="F22" s="418"/>
      <c r="G22" s="419"/>
    </row>
    <row r="23" spans="1:7" s="9" customFormat="1" ht="24.75" customHeight="1">
      <c r="A23" s="415" t="s">
        <v>813</v>
      </c>
      <c r="B23" s="391" t="s">
        <v>814</v>
      </c>
      <c r="C23" s="390" t="s">
        <v>101</v>
      </c>
      <c r="D23" s="416" t="s">
        <v>174</v>
      </c>
      <c r="E23" s="417">
        <v>50</v>
      </c>
      <c r="F23" s="418"/>
      <c r="G23" s="419"/>
    </row>
    <row r="24" spans="1:7" s="9" customFormat="1" ht="24.75" customHeight="1">
      <c r="A24" s="415" t="s">
        <v>815</v>
      </c>
      <c r="B24" s="391" t="s">
        <v>816</v>
      </c>
      <c r="C24" s="390" t="s">
        <v>105</v>
      </c>
      <c r="D24" s="416" t="s">
        <v>174</v>
      </c>
      <c r="E24" s="417">
        <v>50</v>
      </c>
      <c r="F24" s="418"/>
      <c r="G24" s="419"/>
    </row>
    <row r="25" spans="1:7" s="9" customFormat="1" ht="24.75" customHeight="1">
      <c r="A25" s="415" t="s">
        <v>817</v>
      </c>
      <c r="B25" s="391" t="s">
        <v>818</v>
      </c>
      <c r="C25" s="390" t="s">
        <v>106</v>
      </c>
      <c r="D25" s="416" t="s">
        <v>174</v>
      </c>
      <c r="E25" s="417">
        <v>50</v>
      </c>
      <c r="F25" s="418"/>
      <c r="G25" s="419"/>
    </row>
    <row r="26" spans="1:7" s="9" customFormat="1" ht="24.75" customHeight="1">
      <c r="A26" s="415" t="s">
        <v>819</v>
      </c>
      <c r="B26" s="391" t="s">
        <v>820</v>
      </c>
      <c r="C26" s="390" t="s">
        <v>107</v>
      </c>
      <c r="D26" s="416" t="s">
        <v>174</v>
      </c>
      <c r="E26" s="417">
        <v>50</v>
      </c>
      <c r="F26" s="418"/>
      <c r="G26" s="419"/>
    </row>
    <row r="27" spans="1:7" s="9" customFormat="1" ht="24.75" customHeight="1">
      <c r="A27" s="415" t="s">
        <v>821</v>
      </c>
      <c r="B27" s="391" t="s">
        <v>822</v>
      </c>
      <c r="C27" s="390" t="s">
        <v>108</v>
      </c>
      <c r="D27" s="416" t="s">
        <v>174</v>
      </c>
      <c r="E27" s="417">
        <v>50</v>
      </c>
      <c r="F27" s="418"/>
      <c r="G27" s="419"/>
    </row>
    <row r="28" spans="1:7" s="9" customFormat="1" ht="24.75" customHeight="1">
      <c r="A28" s="415" t="s">
        <v>823</v>
      </c>
      <c r="B28" s="391" t="s">
        <v>906</v>
      </c>
      <c r="C28" s="390" t="s">
        <v>109</v>
      </c>
      <c r="D28" s="416" t="s">
        <v>174</v>
      </c>
      <c r="E28" s="417">
        <v>50</v>
      </c>
      <c r="F28" s="418"/>
      <c r="G28" s="419"/>
    </row>
    <row r="29" spans="1:7" s="9" customFormat="1" ht="24.75" customHeight="1">
      <c r="A29" s="415" t="s">
        <v>907</v>
      </c>
      <c r="B29" s="391" t="s">
        <v>912</v>
      </c>
      <c r="C29" s="390" t="s">
        <v>116</v>
      </c>
      <c r="D29" s="416" t="s">
        <v>174</v>
      </c>
      <c r="E29" s="417">
        <v>100</v>
      </c>
      <c r="F29" s="418"/>
      <c r="G29" s="419"/>
    </row>
    <row r="30" spans="1:7" s="9" customFormat="1" ht="24.75" customHeight="1">
      <c r="A30" s="415" t="s">
        <v>908</v>
      </c>
      <c r="B30" s="391" t="s">
        <v>909</v>
      </c>
      <c r="C30" s="390" t="s">
        <v>110</v>
      </c>
      <c r="D30" s="416" t="s">
        <v>174</v>
      </c>
      <c r="E30" s="417">
        <v>50</v>
      </c>
      <c r="F30" s="418"/>
      <c r="G30" s="419"/>
    </row>
    <row r="31" spans="1:7" s="9" customFormat="1" ht="24.75" customHeight="1">
      <c r="A31" s="415" t="s">
        <v>910</v>
      </c>
      <c r="B31" s="391" t="s">
        <v>911</v>
      </c>
      <c r="C31" s="390" t="s">
        <v>111</v>
      </c>
      <c r="D31" s="416" t="s">
        <v>174</v>
      </c>
      <c r="E31" s="417">
        <v>50</v>
      </c>
      <c r="F31" s="418"/>
      <c r="G31" s="419"/>
    </row>
    <row r="32" spans="1:7" ht="24.75" customHeight="1">
      <c r="A32" s="415" t="s">
        <v>913</v>
      </c>
      <c r="B32" s="391" t="s">
        <v>914</v>
      </c>
      <c r="C32" s="390" t="s">
        <v>112</v>
      </c>
      <c r="D32" s="416" t="s">
        <v>174</v>
      </c>
      <c r="E32" s="417">
        <v>50</v>
      </c>
      <c r="F32" s="418"/>
      <c r="G32" s="419"/>
    </row>
    <row r="33" spans="1:7" ht="32.25" customHeight="1">
      <c r="A33" s="415" t="s">
        <v>915</v>
      </c>
      <c r="B33" s="391" t="s">
        <v>935</v>
      </c>
      <c r="C33" s="390" t="s">
        <v>117</v>
      </c>
      <c r="D33" s="416" t="s">
        <v>174</v>
      </c>
      <c r="E33" s="417">
        <v>50</v>
      </c>
      <c r="F33" s="418"/>
      <c r="G33" s="419"/>
    </row>
    <row r="34" spans="1:7" ht="24.75" customHeight="1">
      <c r="A34" s="415" t="s">
        <v>916</v>
      </c>
      <c r="B34" s="391" t="s">
        <v>917</v>
      </c>
      <c r="C34" s="390" t="s">
        <v>113</v>
      </c>
      <c r="D34" s="416" t="s">
        <v>174</v>
      </c>
      <c r="E34" s="417">
        <v>50</v>
      </c>
      <c r="F34" s="418"/>
      <c r="G34" s="419"/>
    </row>
    <row r="35" spans="1:7" ht="24.75" customHeight="1">
      <c r="A35" s="415" t="s">
        <v>918</v>
      </c>
      <c r="B35" s="391" t="s">
        <v>919</v>
      </c>
      <c r="C35" s="390" t="s">
        <v>114</v>
      </c>
      <c r="D35" s="416" t="s">
        <v>174</v>
      </c>
      <c r="E35" s="417">
        <v>50</v>
      </c>
      <c r="F35" s="418"/>
      <c r="G35" s="419"/>
    </row>
    <row r="36" spans="1:7" ht="24.75" customHeight="1">
      <c r="A36" s="415" t="s">
        <v>920</v>
      </c>
      <c r="B36" s="391" t="s">
        <v>921</v>
      </c>
      <c r="C36" s="390" t="s">
        <v>115</v>
      </c>
      <c r="D36" s="416" t="s">
        <v>174</v>
      </c>
      <c r="E36" s="417">
        <v>50</v>
      </c>
      <c r="F36" s="418"/>
      <c r="G36" s="419"/>
    </row>
    <row r="37" spans="1:7" ht="24.75" customHeight="1">
      <c r="A37" s="415" t="s">
        <v>922</v>
      </c>
      <c r="B37" s="391" t="s">
        <v>936</v>
      </c>
      <c r="C37" s="390" t="s">
        <v>849</v>
      </c>
      <c r="D37" s="416" t="s">
        <v>174</v>
      </c>
      <c r="E37" s="417">
        <v>100</v>
      </c>
      <c r="F37" s="418"/>
      <c r="G37" s="419"/>
    </row>
    <row r="38" spans="1:7" ht="24.75" customHeight="1">
      <c r="A38" s="415" t="s">
        <v>923</v>
      </c>
      <c r="B38" s="391" t="s">
        <v>924</v>
      </c>
      <c r="C38" s="390" t="s">
        <v>118</v>
      </c>
      <c r="D38" s="416" t="s">
        <v>174</v>
      </c>
      <c r="E38" s="417">
        <v>50</v>
      </c>
      <c r="F38" s="418"/>
      <c r="G38" s="419"/>
    </row>
    <row r="39" spans="1:7" ht="24.75" customHeight="1">
      <c r="A39" s="415" t="s">
        <v>925</v>
      </c>
      <c r="B39" s="391" t="s">
        <v>926</v>
      </c>
      <c r="C39" s="390" t="s">
        <v>119</v>
      </c>
      <c r="D39" s="416" t="s">
        <v>174</v>
      </c>
      <c r="E39" s="417">
        <v>50</v>
      </c>
      <c r="F39" s="418"/>
      <c r="G39" s="419"/>
    </row>
    <row r="40" spans="1:7" ht="24.75" customHeight="1">
      <c r="A40" s="415" t="s">
        <v>927</v>
      </c>
      <c r="B40" s="391" t="s">
        <v>928</v>
      </c>
      <c r="C40" s="390" t="s">
        <v>120</v>
      </c>
      <c r="D40" s="416" t="s">
        <v>174</v>
      </c>
      <c r="E40" s="417">
        <v>50</v>
      </c>
      <c r="F40" s="418"/>
      <c r="G40" s="419"/>
    </row>
    <row r="41" spans="1:7" ht="24.75" customHeight="1">
      <c r="A41" s="415" t="s">
        <v>929</v>
      </c>
      <c r="B41" s="391" t="s">
        <v>930</v>
      </c>
      <c r="C41" s="390" t="s">
        <v>121</v>
      </c>
      <c r="D41" s="416" t="s">
        <v>174</v>
      </c>
      <c r="E41" s="417">
        <v>50</v>
      </c>
      <c r="F41" s="418"/>
      <c r="G41" s="419"/>
    </row>
    <row r="42" spans="1:7" ht="24.75" customHeight="1">
      <c r="A42" s="415" t="s">
        <v>931</v>
      </c>
      <c r="B42" s="391" t="s">
        <v>932</v>
      </c>
      <c r="C42" s="390" t="s">
        <v>122</v>
      </c>
      <c r="D42" s="416" t="s">
        <v>174</v>
      </c>
      <c r="E42" s="417">
        <v>50</v>
      </c>
      <c r="F42" s="418"/>
      <c r="G42" s="419"/>
    </row>
    <row r="43" spans="1:7" ht="24.75" customHeight="1" thickBot="1">
      <c r="A43" s="415" t="s">
        <v>933</v>
      </c>
      <c r="B43" s="391" t="s">
        <v>934</v>
      </c>
      <c r="C43" s="390" t="s">
        <v>123</v>
      </c>
      <c r="D43" s="416" t="s">
        <v>174</v>
      </c>
      <c r="E43" s="417">
        <v>50</v>
      </c>
      <c r="F43" s="418"/>
      <c r="G43" s="420"/>
    </row>
    <row r="44" spans="1:7" s="9" customFormat="1" ht="45" customHeight="1" thickBot="1">
      <c r="A44" s="421"/>
      <c r="B44" s="422"/>
      <c r="C44" s="422"/>
      <c r="D44" s="422"/>
      <c r="E44" s="423"/>
      <c r="F44" s="363" t="s">
        <v>850</v>
      </c>
      <c r="G44" s="424"/>
    </row>
    <row r="45" spans="1:7" s="9" customFormat="1" ht="15.75" customHeight="1">
      <c r="A45" s="34"/>
      <c r="B45" s="7"/>
      <c r="C45" s="7"/>
      <c r="D45" s="7"/>
      <c r="E45" s="7"/>
      <c r="F45" s="7"/>
      <c r="G45" s="90"/>
    </row>
    <row r="46" spans="1:7" s="9" customFormat="1" ht="15.75" customHeight="1">
      <c r="A46" s="7"/>
      <c r="B46" s="7"/>
      <c r="C46" s="7"/>
      <c r="D46" s="7"/>
      <c r="E46" s="7"/>
      <c r="F46" s="7"/>
      <c r="G46" s="90"/>
    </row>
    <row r="47" spans="1:7" ht="15.75" customHeight="1">
      <c r="A47" s="37"/>
      <c r="B47" s="37"/>
      <c r="C47" s="37"/>
      <c r="D47" s="37"/>
      <c r="E47" s="37"/>
      <c r="F47" s="37"/>
      <c r="G47" s="94"/>
    </row>
    <row r="48" spans="1:7" ht="15.75" customHeight="1">
      <c r="A48" s="37"/>
      <c r="B48" s="37"/>
      <c r="C48" s="37"/>
      <c r="D48" s="37"/>
      <c r="E48" s="37"/>
      <c r="F48" s="37"/>
      <c r="G48" s="94"/>
    </row>
    <row r="49" spans="1:7" ht="15.75" customHeight="1">
      <c r="A49" s="37"/>
      <c r="B49" s="37"/>
      <c r="C49" s="37"/>
      <c r="D49" s="37"/>
      <c r="E49" s="37"/>
      <c r="F49" s="37"/>
      <c r="G49" s="94"/>
    </row>
    <row r="50" spans="1:7" ht="15.75" customHeight="1">
      <c r="A50" s="37"/>
      <c r="B50" s="37"/>
      <c r="C50" s="37"/>
      <c r="D50" s="37"/>
      <c r="E50" s="37"/>
      <c r="F50" s="37"/>
      <c r="G50" s="94"/>
    </row>
    <row r="51" spans="1:7" ht="15.75" customHeight="1">
      <c r="A51" s="37"/>
      <c r="B51" s="37"/>
      <c r="C51" s="37"/>
      <c r="D51" s="37"/>
      <c r="E51" s="37"/>
      <c r="F51" s="37"/>
      <c r="G51" s="94"/>
    </row>
    <row r="52" spans="1:7" ht="15.75" customHeight="1">
      <c r="A52" s="37"/>
      <c r="B52" s="37"/>
      <c r="C52" s="37"/>
      <c r="D52" s="37"/>
      <c r="E52" s="37"/>
      <c r="F52" s="37"/>
      <c r="G52" s="94"/>
    </row>
    <row r="53" spans="1:7" ht="15.75" customHeight="1">
      <c r="A53" s="37"/>
      <c r="B53" s="37"/>
      <c r="C53" s="37"/>
      <c r="D53" s="37"/>
      <c r="E53" s="37"/>
      <c r="F53" s="37"/>
      <c r="G53" s="94"/>
    </row>
    <row r="54" spans="1:7" ht="15.75" customHeight="1">
      <c r="A54" s="37"/>
      <c r="B54" s="37"/>
      <c r="C54" s="37"/>
      <c r="D54" s="37"/>
      <c r="E54" s="37"/>
      <c r="F54" s="37"/>
      <c r="G54" s="94"/>
    </row>
    <row r="55" spans="1:7" ht="15.75" customHeight="1">
      <c r="A55" s="37"/>
      <c r="B55" s="37"/>
      <c r="C55" s="37"/>
      <c r="D55" s="37"/>
      <c r="E55" s="37"/>
      <c r="F55" s="37"/>
      <c r="G55" s="94"/>
    </row>
    <row r="56" spans="1:7" ht="15.75" customHeight="1">
      <c r="A56" s="37"/>
      <c r="B56" s="37"/>
      <c r="C56" s="37"/>
      <c r="D56" s="37"/>
      <c r="E56" s="37"/>
      <c r="F56" s="37"/>
      <c r="G56" s="94"/>
    </row>
    <row r="57" spans="1:7" ht="15.75" customHeight="1">
      <c r="A57" s="37"/>
      <c r="B57" s="37"/>
      <c r="C57" s="37"/>
      <c r="D57" s="37"/>
      <c r="E57" s="37"/>
      <c r="F57" s="37"/>
      <c r="G57" s="94"/>
    </row>
    <row r="58" spans="1:7" ht="15.75" customHeight="1">
      <c r="A58" s="37"/>
      <c r="B58" s="37"/>
      <c r="C58" s="37"/>
      <c r="D58" s="37"/>
      <c r="E58" s="37"/>
      <c r="F58" s="37"/>
      <c r="G58" s="94"/>
    </row>
    <row r="59" spans="1:7" ht="15.75" customHeight="1">
      <c r="A59" s="37"/>
      <c r="B59" s="37"/>
      <c r="C59" s="37"/>
      <c r="D59" s="37"/>
      <c r="E59" s="37"/>
      <c r="F59" s="37"/>
      <c r="G59" s="94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</sheetData>
  <sheetProtection/>
  <mergeCells count="1">
    <mergeCell ref="A1:G1"/>
  </mergeCells>
  <printOptions/>
  <pageMargins left="0.75" right="0.75" top="0.53" bottom="0.56" header="0.33" footer="0.33"/>
  <pageSetup fitToHeight="0" fitToWidth="1" horizontalDpi="600" verticalDpi="600" orientation="landscape" paperSize="9" scale="68" r:id="rId1"/>
  <rowBreaks count="1" manualBreakCount="1">
    <brk id="2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8"/>
  <sheetViews>
    <sheetView view="pageBreakPreview" zoomScale="60" zoomScaleNormal="75" zoomScalePageLayoutView="0" workbookViewId="0" topLeftCell="A1">
      <selection activeCell="B1" sqref="B1:F1"/>
    </sheetView>
  </sheetViews>
  <sheetFormatPr defaultColWidth="9.140625" defaultRowHeight="12.75"/>
  <cols>
    <col min="1" max="1" width="5.7109375" style="174" customWidth="1"/>
    <col min="2" max="2" width="55.7109375" style="174" customWidth="1"/>
    <col min="3" max="3" width="59.00390625" style="174" customWidth="1"/>
    <col min="4" max="4" width="11.421875" style="174" customWidth="1"/>
    <col min="5" max="5" width="16.28125" style="174" customWidth="1"/>
    <col min="6" max="6" width="21.8515625" style="174" customWidth="1"/>
    <col min="7" max="7" width="20.140625" style="174" customWidth="1"/>
    <col min="8" max="16384" width="9.140625" style="174" customWidth="1"/>
  </cols>
  <sheetData>
    <row r="1" spans="1:7" s="173" customFormat="1" ht="39" customHeight="1">
      <c r="A1" s="150" t="s">
        <v>156</v>
      </c>
      <c r="B1" s="279"/>
      <c r="C1" s="278" t="s">
        <v>837</v>
      </c>
      <c r="D1" s="280"/>
      <c r="E1" s="280"/>
      <c r="F1" s="280"/>
      <c r="G1" s="280"/>
    </row>
    <row r="2" spans="1:7" s="128" customFormat="1" ht="59.25" customHeight="1">
      <c r="A2" s="131"/>
      <c r="B2" s="302" t="str">
        <f>'BILL100-А'!B2</f>
        <v>Aktobe-Martuk-RF Border (to Orenburg) road  Reconstruction Project, kм 0-102  
</v>
      </c>
      <c r="C2" s="302" t="str">
        <f>'BILL100-А'!C2</f>
        <v>Проект реконструкции автомобильной дороги  «Актобе-Мартук-граница РФ (на Оренбург)», км 0-102                                            
</v>
      </c>
      <c r="F2" s="152"/>
      <c r="G2" s="133"/>
    </row>
    <row r="3" spans="1:7" ht="15">
      <c r="A3" s="281"/>
      <c r="B3" s="135"/>
      <c r="C3" s="136"/>
      <c r="D3" s="128"/>
      <c r="E3" s="134"/>
      <c r="F3" s="281"/>
      <c r="G3" s="281"/>
    </row>
    <row r="4" spans="1:7" ht="36" customHeight="1">
      <c r="A4" s="137" t="s">
        <v>714</v>
      </c>
      <c r="B4" s="137" t="s">
        <v>150</v>
      </c>
      <c r="C4" s="137" t="s">
        <v>151</v>
      </c>
      <c r="D4" s="138" t="s">
        <v>152</v>
      </c>
      <c r="E4" s="138" t="s">
        <v>153</v>
      </c>
      <c r="F4" s="139" t="s">
        <v>193</v>
      </c>
      <c r="G4" s="139" t="s">
        <v>154</v>
      </c>
    </row>
    <row r="5" spans="1:7" ht="34.5" customHeight="1">
      <c r="A5" s="190">
        <v>1</v>
      </c>
      <c r="B5" s="300" t="s">
        <v>157</v>
      </c>
      <c r="C5" s="673" t="s">
        <v>161</v>
      </c>
      <c r="D5" s="274" t="s">
        <v>191</v>
      </c>
      <c r="E5" s="298"/>
      <c r="F5" s="299"/>
      <c r="G5" s="299"/>
    </row>
    <row r="6" spans="1:7" ht="34.5" customHeight="1">
      <c r="A6" s="190">
        <v>2</v>
      </c>
      <c r="B6" s="300" t="s">
        <v>158</v>
      </c>
      <c r="C6" s="673" t="s">
        <v>162</v>
      </c>
      <c r="D6" s="274" t="s">
        <v>191</v>
      </c>
      <c r="E6" s="138"/>
      <c r="F6" s="299"/>
      <c r="G6" s="299"/>
    </row>
    <row r="7" spans="1:49" s="127" customFormat="1" ht="34.5" customHeight="1">
      <c r="A7" s="274">
        <v>3</v>
      </c>
      <c r="B7" s="674" t="s">
        <v>159</v>
      </c>
      <c r="C7" s="675" t="s">
        <v>163</v>
      </c>
      <c r="D7" s="274" t="s">
        <v>191</v>
      </c>
      <c r="E7" s="176"/>
      <c r="F7" s="178"/>
      <c r="G7" s="178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</row>
    <row r="8" spans="1:7" ht="34.5" customHeight="1">
      <c r="A8" s="190"/>
      <c r="B8" s="767" t="s">
        <v>690</v>
      </c>
      <c r="C8" s="767"/>
      <c r="D8" s="767"/>
      <c r="E8" s="767"/>
      <c r="F8" s="767"/>
      <c r="G8" s="301"/>
    </row>
  </sheetData>
  <sheetProtection/>
  <mergeCells count="1">
    <mergeCell ref="B8:F8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1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6.140625" style="36" customWidth="1"/>
    <col min="2" max="2" width="26.57421875" style="36" customWidth="1"/>
    <col min="3" max="3" width="47.7109375" style="36" customWidth="1"/>
    <col min="4" max="4" width="32.7109375" style="93" customWidth="1"/>
    <col min="5" max="5" width="24.28125" style="36" customWidth="1"/>
    <col min="6" max="6" width="13.7109375" style="36" customWidth="1"/>
    <col min="7" max="16384" width="9.140625" style="36" customWidth="1"/>
  </cols>
  <sheetData>
    <row r="1" spans="1:5" ht="12.75">
      <c r="A1" s="42"/>
      <c r="B1" s="42"/>
      <c r="C1" s="42"/>
      <c r="D1" s="92"/>
      <c r="E1" s="42"/>
    </row>
    <row r="2" spans="1:5" ht="30" customHeight="1">
      <c r="A2" s="318" t="s">
        <v>175</v>
      </c>
      <c r="B2" s="319"/>
      <c r="C2" s="319"/>
      <c r="D2" s="320"/>
      <c r="E2" s="319"/>
    </row>
    <row r="3" spans="1:8" s="7" customFormat="1" ht="30.75" customHeight="1">
      <c r="A3" s="791" t="str">
        <f>'BILL100-А'!B2</f>
        <v>Aktobe-Martuk-RF Border (to Orenburg) road  Reconstruction Project, kм 0-102  
</v>
      </c>
      <c r="B3" s="791"/>
      <c r="C3" s="791"/>
      <c r="D3" s="791" t="str">
        <f>'BILL100-А'!C2</f>
        <v>Проект реконструкции автомобильной дороги  «Актобе-Мартук-граница РФ (на Оренбург)», км 0-102                                            
</v>
      </c>
      <c r="E3" s="791"/>
      <c r="F3" s="18"/>
      <c r="G3" s="18"/>
      <c r="H3" s="2"/>
    </row>
    <row r="4" spans="1:8" s="7" customFormat="1" ht="15.75" customHeight="1">
      <c r="A4" s="321"/>
      <c r="B4" s="322"/>
      <c r="C4" s="322"/>
      <c r="D4" s="323"/>
      <c r="E4" s="324"/>
      <c r="F4" s="38"/>
      <c r="G4" s="2"/>
      <c r="H4" s="2"/>
    </row>
    <row r="6" spans="1:4" ht="34.5" customHeight="1">
      <c r="A6" s="311"/>
      <c r="B6" s="312"/>
      <c r="C6" s="312"/>
      <c r="D6" s="309" t="s">
        <v>145</v>
      </c>
    </row>
    <row r="7" spans="1:4" ht="34.5" customHeight="1">
      <c r="A7" s="313" t="s">
        <v>840</v>
      </c>
      <c r="B7" s="314"/>
      <c r="C7" s="314" t="s">
        <v>841</v>
      </c>
      <c r="D7" s="316"/>
    </row>
    <row r="8" spans="1:4" ht="34.5" customHeight="1">
      <c r="A8" s="313" t="s">
        <v>842</v>
      </c>
      <c r="B8" s="314"/>
      <c r="C8" s="314" t="s">
        <v>843</v>
      </c>
      <c r="D8" s="316"/>
    </row>
    <row r="9" spans="1:4" ht="34.5" customHeight="1">
      <c r="A9" s="313" t="s">
        <v>844</v>
      </c>
      <c r="B9" s="314"/>
      <c r="C9" s="314" t="s">
        <v>845</v>
      </c>
      <c r="D9" s="316"/>
    </row>
    <row r="10" spans="1:4" ht="34.5" customHeight="1">
      <c r="A10" s="311" t="s">
        <v>846</v>
      </c>
      <c r="B10" s="312"/>
      <c r="C10" s="312" t="s">
        <v>845</v>
      </c>
      <c r="D10" s="317"/>
    </row>
    <row r="13" spans="1:6" s="9" customFormat="1" ht="15.75" customHeight="1">
      <c r="A13" s="40"/>
      <c r="B13" s="39"/>
      <c r="C13" s="40"/>
      <c r="D13" s="95"/>
      <c r="E13" s="2"/>
      <c r="F13" s="2"/>
    </row>
    <row r="14" spans="1:6" s="9" customFormat="1" ht="15.75" customHeight="1">
      <c r="A14" s="40"/>
      <c r="B14" s="39"/>
      <c r="C14" s="40"/>
      <c r="D14" s="95"/>
      <c r="E14" s="2"/>
      <c r="F14" s="2"/>
    </row>
    <row r="15" spans="1:6" s="9" customFormat="1" ht="15.75" customHeight="1">
      <c r="A15" s="4"/>
      <c r="B15" s="3"/>
      <c r="C15" s="2"/>
      <c r="D15" s="4"/>
      <c r="E15" s="2"/>
      <c r="F15" s="2"/>
    </row>
    <row r="16" spans="1:6" ht="15.75" customHeight="1">
      <c r="A16" s="37"/>
      <c r="B16" s="37"/>
      <c r="C16" s="37"/>
      <c r="D16" s="94"/>
      <c r="E16" s="37"/>
      <c r="F16" s="37"/>
    </row>
    <row r="17" spans="1:6" s="37" customFormat="1" ht="15.75" customHeight="1">
      <c r="A17" s="41"/>
      <c r="B17" s="41"/>
      <c r="C17" s="41"/>
      <c r="D17" s="96"/>
      <c r="E17" s="2"/>
      <c r="F17" s="2"/>
    </row>
    <row r="18" spans="1:6" ht="15.75" customHeight="1">
      <c r="A18" s="4"/>
      <c r="B18" s="3"/>
      <c r="C18" s="2"/>
      <c r="D18" s="4"/>
      <c r="E18" s="2"/>
      <c r="F18" s="2"/>
    </row>
    <row r="19" spans="1:6" ht="15.75" customHeight="1">
      <c r="A19" s="40"/>
      <c r="B19" s="39"/>
      <c r="C19" s="40"/>
      <c r="D19" s="95"/>
      <c r="E19" s="2"/>
      <c r="F19" s="2"/>
    </row>
    <row r="20" spans="1:6" ht="15.75" customHeight="1">
      <c r="A20" s="40"/>
      <c r="B20" s="39"/>
      <c r="C20" s="40"/>
      <c r="D20" s="95"/>
      <c r="E20" s="2"/>
      <c r="F20" s="2"/>
    </row>
    <row r="21" spans="1:6" ht="15.75" customHeight="1">
      <c r="A21" s="40"/>
      <c r="B21" s="39"/>
      <c r="C21" s="40"/>
      <c r="D21" s="95"/>
      <c r="E21" s="2"/>
      <c r="F21" s="2"/>
    </row>
    <row r="22" spans="1:6" ht="15.75" customHeight="1">
      <c r="A22" s="40"/>
      <c r="B22" s="39"/>
      <c r="C22" s="40"/>
      <c r="D22" s="95"/>
      <c r="E22" s="2"/>
      <c r="F22" s="2"/>
    </row>
    <row r="23" spans="1:6" ht="15.75" customHeight="1">
      <c r="A23" s="40"/>
      <c r="B23" s="39"/>
      <c r="C23" s="40"/>
      <c r="D23" s="95"/>
      <c r="E23" s="2"/>
      <c r="F23" s="2"/>
    </row>
    <row r="24" spans="1:6" ht="15.75" customHeight="1">
      <c r="A24" s="40"/>
      <c r="B24" s="39"/>
      <c r="C24" s="40"/>
      <c r="D24" s="95"/>
      <c r="E24" s="2"/>
      <c r="F24" s="2"/>
    </row>
    <row r="25" spans="1:6" ht="15.75" customHeight="1">
      <c r="A25" s="40"/>
      <c r="B25" s="39"/>
      <c r="C25" s="40"/>
      <c r="D25" s="95"/>
      <c r="E25" s="2"/>
      <c r="F25" s="2"/>
    </row>
    <row r="26" spans="1:6" ht="15.75" customHeight="1">
      <c r="A26" s="40"/>
      <c r="B26" s="39"/>
      <c r="C26" s="40"/>
      <c r="D26" s="95"/>
      <c r="E26" s="2"/>
      <c r="F26" s="2"/>
    </row>
    <row r="27" spans="1:6" ht="15.75" customHeight="1">
      <c r="A27" s="40"/>
      <c r="B27" s="39"/>
      <c r="C27" s="40"/>
      <c r="D27" s="95"/>
      <c r="E27" s="2"/>
      <c r="F27" s="2"/>
    </row>
    <row r="28" spans="1:6" ht="15.75" customHeight="1">
      <c r="A28" s="40"/>
      <c r="B28" s="39"/>
      <c r="C28" s="40"/>
      <c r="D28" s="95"/>
      <c r="E28" s="2"/>
      <c r="F28" s="2"/>
    </row>
    <row r="29" spans="1:6" ht="15.75" customHeight="1">
      <c r="A29" s="40"/>
      <c r="B29" s="39"/>
      <c r="C29" s="40"/>
      <c r="D29" s="95"/>
      <c r="E29" s="2"/>
      <c r="F29" s="2"/>
    </row>
    <row r="30" spans="1:6" ht="15.75" customHeight="1">
      <c r="A30" s="40"/>
      <c r="B30" s="39"/>
      <c r="C30" s="40"/>
      <c r="D30" s="95"/>
      <c r="E30" s="2"/>
      <c r="F30" s="2"/>
    </row>
    <row r="31" spans="1:6" ht="15.75" customHeight="1">
      <c r="A31" s="37"/>
      <c r="B31" s="37"/>
      <c r="C31" s="37"/>
      <c r="D31" s="94"/>
      <c r="E31" s="37"/>
      <c r="F31" s="37"/>
    </row>
    <row r="32" spans="1:6" ht="15.75" customHeight="1">
      <c r="A32" s="37"/>
      <c r="B32" s="37"/>
      <c r="C32" s="37"/>
      <c r="D32" s="94"/>
      <c r="E32" s="37"/>
      <c r="F32" s="37"/>
    </row>
    <row r="33" spans="1:6" s="9" customFormat="1" ht="15.75" customHeight="1">
      <c r="A33" s="7"/>
      <c r="B33" s="7"/>
      <c r="C33" s="7"/>
      <c r="D33" s="90"/>
      <c r="E33" s="7"/>
      <c r="F33" s="7"/>
    </row>
    <row r="34" spans="1:6" s="9" customFormat="1" ht="15.75" customHeight="1">
      <c r="A34" s="760"/>
      <c r="B34" s="760"/>
      <c r="C34" s="7"/>
      <c r="D34" s="90"/>
      <c r="E34" s="7"/>
      <c r="F34" s="7"/>
    </row>
    <row r="35" spans="1:6" s="9" customFormat="1" ht="15.75" customHeight="1">
      <c r="A35" s="4"/>
      <c r="B35" s="7"/>
      <c r="C35" s="7"/>
      <c r="D35" s="90"/>
      <c r="E35" s="7"/>
      <c r="F35" s="7"/>
    </row>
    <row r="36" spans="1:6" ht="15.75" customHeight="1">
      <c r="A36" s="37"/>
      <c r="B36" s="37"/>
      <c r="C36" s="37"/>
      <c r="D36" s="94"/>
      <c r="E36" s="37"/>
      <c r="F36" s="37"/>
    </row>
    <row r="37" spans="1:6" ht="15.75" customHeight="1">
      <c r="A37" s="37"/>
      <c r="B37" s="37"/>
      <c r="C37" s="37"/>
      <c r="D37" s="94"/>
      <c r="E37" s="37"/>
      <c r="F37" s="37"/>
    </row>
    <row r="38" spans="1:6" ht="15.75" customHeight="1">
      <c r="A38" s="37"/>
      <c r="B38" s="37"/>
      <c r="C38" s="37"/>
      <c r="D38" s="94"/>
      <c r="E38" s="37"/>
      <c r="F38" s="37"/>
    </row>
    <row r="39" spans="1:6" ht="15.75" customHeight="1">
      <c r="A39" s="37"/>
      <c r="B39" s="37"/>
      <c r="C39" s="37"/>
      <c r="D39" s="94"/>
      <c r="E39" s="37"/>
      <c r="F39" s="37"/>
    </row>
    <row r="40" spans="1:6" ht="15.75" customHeight="1">
      <c r="A40" s="37"/>
      <c r="B40" s="37"/>
      <c r="C40" s="37"/>
      <c r="D40" s="94"/>
      <c r="E40" s="37"/>
      <c r="F40" s="37"/>
    </row>
    <row r="41" spans="1:6" ht="15.75" customHeight="1">
      <c r="A41" s="37"/>
      <c r="B41" s="37"/>
      <c r="C41" s="37"/>
      <c r="D41" s="94"/>
      <c r="E41" s="37"/>
      <c r="F41" s="37"/>
    </row>
    <row r="42" spans="1:6" ht="15.75" customHeight="1">
      <c r="A42" s="37"/>
      <c r="B42" s="37"/>
      <c r="C42" s="37"/>
      <c r="D42" s="94"/>
      <c r="E42" s="37"/>
      <c r="F42" s="37"/>
    </row>
    <row r="43" spans="1:6" ht="15.75" customHeight="1">
      <c r="A43" s="37"/>
      <c r="B43" s="37"/>
      <c r="C43" s="37"/>
      <c r="D43" s="94"/>
      <c r="E43" s="37"/>
      <c r="F43" s="37"/>
    </row>
    <row r="44" spans="1:6" ht="15.75" customHeight="1">
      <c r="A44" s="37"/>
      <c r="B44" s="37"/>
      <c r="C44" s="37"/>
      <c r="D44" s="94"/>
      <c r="E44" s="37"/>
      <c r="F44" s="37"/>
    </row>
    <row r="45" spans="1:6" ht="15.75" customHeight="1">
      <c r="A45" s="37"/>
      <c r="B45" s="37"/>
      <c r="C45" s="37"/>
      <c r="D45" s="94"/>
      <c r="E45" s="37"/>
      <c r="F45" s="37"/>
    </row>
    <row r="46" spans="1:6" ht="15.75" customHeight="1">
      <c r="A46" s="37"/>
      <c r="B46" s="37"/>
      <c r="C46" s="37"/>
      <c r="D46" s="94"/>
      <c r="E46" s="37"/>
      <c r="F46" s="37"/>
    </row>
    <row r="47" spans="1:6" ht="15.75" customHeight="1">
      <c r="A47" s="37"/>
      <c r="B47" s="37"/>
      <c r="C47" s="37"/>
      <c r="D47" s="94"/>
      <c r="E47" s="37"/>
      <c r="F47" s="37"/>
    </row>
    <row r="48" spans="1:6" ht="15.75" customHeight="1">
      <c r="A48" s="37"/>
      <c r="B48" s="37"/>
      <c r="C48" s="37"/>
      <c r="D48" s="94"/>
      <c r="E48" s="37"/>
      <c r="F48" s="37"/>
    </row>
    <row r="49" spans="1:6" ht="15.75" customHeight="1">
      <c r="A49" s="37"/>
      <c r="B49" s="37"/>
      <c r="C49" s="37"/>
      <c r="D49" s="94"/>
      <c r="E49" s="37"/>
      <c r="F49" s="37"/>
    </row>
    <row r="50" spans="1:6" ht="15.75" customHeight="1">
      <c r="A50" s="37"/>
      <c r="B50" s="37"/>
      <c r="C50" s="37"/>
      <c r="D50" s="94"/>
      <c r="E50" s="37"/>
      <c r="F50" s="37"/>
    </row>
    <row r="51" spans="1:6" ht="15.75" customHeight="1">
      <c r="A51" s="37"/>
      <c r="B51" s="37"/>
      <c r="C51" s="37"/>
      <c r="D51" s="94"/>
      <c r="E51" s="37"/>
      <c r="F51" s="37"/>
    </row>
    <row r="52" spans="1:6" ht="15.75" customHeight="1">
      <c r="A52" s="37"/>
      <c r="B52" s="37"/>
      <c r="C52" s="37"/>
      <c r="D52" s="94"/>
      <c r="E52" s="37"/>
      <c r="F52" s="37"/>
    </row>
    <row r="53" spans="1:6" ht="15.75" customHeight="1">
      <c r="A53" s="37"/>
      <c r="B53" s="37"/>
      <c r="C53" s="37"/>
      <c r="D53" s="94"/>
      <c r="E53" s="37"/>
      <c r="F53" s="37"/>
    </row>
    <row r="54" spans="1:6" ht="15.75" customHeight="1">
      <c r="A54" s="37"/>
      <c r="B54" s="37"/>
      <c r="C54" s="37"/>
      <c r="D54" s="94"/>
      <c r="E54" s="37"/>
      <c r="F54" s="37"/>
    </row>
    <row r="55" spans="1:6" ht="15.75" customHeight="1">
      <c r="A55" s="37"/>
      <c r="B55" s="37"/>
      <c r="C55" s="37"/>
      <c r="D55" s="94"/>
      <c r="E55" s="37"/>
      <c r="F55" s="37"/>
    </row>
    <row r="56" spans="1:6" ht="15.75" customHeight="1">
      <c r="A56" s="37"/>
      <c r="B56" s="37"/>
      <c r="C56" s="37"/>
      <c r="D56" s="94"/>
      <c r="E56" s="37"/>
      <c r="F56" s="37"/>
    </row>
    <row r="57" spans="1:6" ht="15.75" customHeight="1">
      <c r="A57" s="37"/>
      <c r="B57" s="37"/>
      <c r="C57" s="37"/>
      <c r="D57" s="94"/>
      <c r="E57" s="37"/>
      <c r="F57" s="37"/>
    </row>
    <row r="58" spans="1:6" ht="15.75" customHeight="1">
      <c r="A58" s="37"/>
      <c r="B58" s="37"/>
      <c r="C58" s="37"/>
      <c r="D58" s="94"/>
      <c r="E58" s="37"/>
      <c r="F58" s="37"/>
    </row>
    <row r="59" spans="1:6" ht="15.75" customHeight="1">
      <c r="A59" s="37"/>
      <c r="B59" s="37"/>
      <c r="C59" s="37"/>
      <c r="D59" s="94"/>
      <c r="E59" s="37"/>
      <c r="F59" s="37"/>
    </row>
    <row r="60" spans="1:6" ht="15.75" customHeight="1">
      <c r="A60" s="37"/>
      <c r="B60" s="37"/>
      <c r="C60" s="37"/>
      <c r="D60" s="94"/>
      <c r="E60" s="37"/>
      <c r="F60" s="37"/>
    </row>
    <row r="61" spans="1:6" ht="15.75" customHeight="1">
      <c r="A61" s="37"/>
      <c r="B61" s="37"/>
      <c r="C61" s="37"/>
      <c r="D61" s="94"/>
      <c r="E61" s="37"/>
      <c r="F61" s="37"/>
    </row>
    <row r="62" spans="1:6" ht="15.75" customHeight="1">
      <c r="A62" s="37"/>
      <c r="B62" s="37"/>
      <c r="C62" s="37"/>
      <c r="D62" s="94"/>
      <c r="E62" s="37"/>
      <c r="F62" s="37"/>
    </row>
    <row r="63" spans="1:6" ht="15.75" customHeight="1">
      <c r="A63" s="37"/>
      <c r="B63" s="37"/>
      <c r="C63" s="37"/>
      <c r="D63" s="94"/>
      <c r="E63" s="37"/>
      <c r="F63" s="37"/>
    </row>
    <row r="64" spans="1:6" ht="15.75" customHeight="1">
      <c r="A64" s="37"/>
      <c r="B64" s="37"/>
      <c r="C64" s="37"/>
      <c r="D64" s="94"/>
      <c r="E64" s="37"/>
      <c r="F64" s="37"/>
    </row>
    <row r="65" spans="1:6" ht="15.75" customHeight="1">
      <c r="A65" s="37"/>
      <c r="B65" s="37"/>
      <c r="C65" s="37"/>
      <c r="D65" s="94"/>
      <c r="E65" s="37"/>
      <c r="F65" s="37"/>
    </row>
    <row r="66" spans="1:6" ht="15.75" customHeight="1">
      <c r="A66" s="37"/>
      <c r="B66" s="37"/>
      <c r="C66" s="37"/>
      <c r="D66" s="94"/>
      <c r="E66" s="37"/>
      <c r="F66" s="37"/>
    </row>
    <row r="67" spans="1:6" ht="15.75" customHeight="1">
      <c r="A67" s="37"/>
      <c r="B67" s="37"/>
      <c r="C67" s="37"/>
      <c r="D67" s="94"/>
      <c r="E67" s="37"/>
      <c r="F67" s="37"/>
    </row>
    <row r="68" spans="1:6" ht="15.75" customHeight="1">
      <c r="A68" s="37"/>
      <c r="B68" s="37"/>
      <c r="C68" s="37"/>
      <c r="D68" s="94"/>
      <c r="E68" s="37"/>
      <c r="F68" s="37"/>
    </row>
    <row r="69" spans="1:6" ht="15.75" customHeight="1">
      <c r="A69" s="37"/>
      <c r="B69" s="37"/>
      <c r="C69" s="37"/>
      <c r="D69" s="94"/>
      <c r="E69" s="37"/>
      <c r="F69" s="37"/>
    </row>
    <row r="70" spans="1:6" ht="15.75" customHeight="1">
      <c r="A70" s="37"/>
      <c r="B70" s="37"/>
      <c r="C70" s="37"/>
      <c r="D70" s="94"/>
      <c r="E70" s="37"/>
      <c r="F70" s="37"/>
    </row>
    <row r="71" spans="1:6" ht="15.75" customHeight="1">
      <c r="A71" s="37"/>
      <c r="B71" s="37"/>
      <c r="C71" s="37"/>
      <c r="D71" s="94"/>
      <c r="E71" s="37"/>
      <c r="F71" s="37"/>
    </row>
    <row r="72" spans="1:6" ht="15.75" customHeight="1">
      <c r="A72" s="37"/>
      <c r="B72" s="37"/>
      <c r="C72" s="37"/>
      <c r="D72" s="94"/>
      <c r="E72" s="37"/>
      <c r="F72" s="37"/>
    </row>
    <row r="73" spans="1:6" ht="15.75" customHeight="1">
      <c r="A73" s="37"/>
      <c r="B73" s="37"/>
      <c r="C73" s="37"/>
      <c r="D73" s="94"/>
      <c r="E73" s="37"/>
      <c r="F73" s="37"/>
    </row>
    <row r="74" spans="1:6" ht="15.75" customHeight="1">
      <c r="A74" s="37"/>
      <c r="B74" s="37"/>
      <c r="C74" s="37"/>
      <c r="D74" s="94"/>
      <c r="E74" s="37"/>
      <c r="F74" s="37"/>
    </row>
    <row r="75" spans="1:6" ht="15.75" customHeight="1">
      <c r="A75" s="37"/>
      <c r="B75" s="37"/>
      <c r="C75" s="37"/>
      <c r="D75" s="94"/>
      <c r="E75" s="37"/>
      <c r="F75" s="37"/>
    </row>
    <row r="76" spans="1:6" ht="15.75" customHeight="1">
      <c r="A76" s="37"/>
      <c r="B76" s="37"/>
      <c r="C76" s="37"/>
      <c r="D76" s="94"/>
      <c r="E76" s="37"/>
      <c r="F76" s="37"/>
    </row>
    <row r="77" spans="1:6" ht="15.75" customHeight="1">
      <c r="A77" s="37"/>
      <c r="B77" s="37"/>
      <c r="C77" s="37"/>
      <c r="D77" s="94"/>
      <c r="E77" s="37"/>
      <c r="F77" s="37"/>
    </row>
    <row r="78" spans="1:6" ht="15.75" customHeight="1">
      <c r="A78" s="37"/>
      <c r="B78" s="37"/>
      <c r="C78" s="37"/>
      <c r="D78" s="94"/>
      <c r="E78" s="37"/>
      <c r="F78" s="37"/>
    </row>
    <row r="79" spans="1:6" ht="15.75" customHeight="1">
      <c r="A79" s="37"/>
      <c r="B79" s="37"/>
      <c r="C79" s="37"/>
      <c r="D79" s="94"/>
      <c r="E79" s="37"/>
      <c r="F79" s="37"/>
    </row>
    <row r="80" spans="1:6" ht="15.75" customHeight="1">
      <c r="A80" s="37"/>
      <c r="B80" s="37"/>
      <c r="C80" s="37"/>
      <c r="D80" s="94"/>
      <c r="E80" s="37"/>
      <c r="F80" s="37"/>
    </row>
    <row r="81" spans="1:6" ht="15.75" customHeight="1">
      <c r="A81" s="37"/>
      <c r="B81" s="37"/>
      <c r="C81" s="37"/>
      <c r="D81" s="94"/>
      <c r="E81" s="37"/>
      <c r="F81" s="37"/>
    </row>
    <row r="82" spans="1:6" ht="15.75" customHeight="1">
      <c r="A82" s="37"/>
      <c r="B82" s="37"/>
      <c r="C82" s="37"/>
      <c r="D82" s="94"/>
      <c r="E82" s="37"/>
      <c r="F82" s="37"/>
    </row>
    <row r="83" spans="1:6" ht="15.75" customHeight="1">
      <c r="A83" s="37"/>
      <c r="B83" s="37"/>
      <c r="C83" s="37"/>
      <c r="D83" s="94"/>
      <c r="E83" s="37"/>
      <c r="F83" s="37"/>
    </row>
    <row r="84" spans="1:6" ht="15.75" customHeight="1">
      <c r="A84" s="37"/>
      <c r="B84" s="37"/>
      <c r="C84" s="37"/>
      <c r="D84" s="94"/>
      <c r="E84" s="37"/>
      <c r="F84" s="37"/>
    </row>
    <row r="85" spans="1:6" ht="15.75" customHeight="1">
      <c r="A85" s="37"/>
      <c r="B85" s="37"/>
      <c r="C85" s="37"/>
      <c r="D85" s="94"/>
      <c r="E85" s="37"/>
      <c r="F85" s="37"/>
    </row>
    <row r="86" spans="1:6" ht="15.75" customHeight="1">
      <c r="A86" s="37"/>
      <c r="B86" s="37"/>
      <c r="C86" s="37"/>
      <c r="D86" s="94"/>
      <c r="E86" s="37"/>
      <c r="F86" s="37"/>
    </row>
    <row r="87" spans="1:6" ht="15.75" customHeight="1">
      <c r="A87" s="37"/>
      <c r="B87" s="37"/>
      <c r="C87" s="37"/>
      <c r="D87" s="94"/>
      <c r="E87" s="37"/>
      <c r="F87" s="37"/>
    </row>
    <row r="88" spans="1:6" ht="15.75" customHeight="1">
      <c r="A88" s="37"/>
      <c r="B88" s="37"/>
      <c r="C88" s="37"/>
      <c r="D88" s="94"/>
      <c r="E88" s="37"/>
      <c r="F88" s="37"/>
    </row>
    <row r="89" spans="1:6" ht="15.75" customHeight="1">
      <c r="A89" s="37"/>
      <c r="B89" s="37"/>
      <c r="C89" s="37"/>
      <c r="D89" s="94"/>
      <c r="E89" s="37"/>
      <c r="F89" s="37"/>
    </row>
    <row r="90" spans="1:6" ht="15.75" customHeight="1">
      <c r="A90" s="37"/>
      <c r="B90" s="37"/>
      <c r="C90" s="37"/>
      <c r="D90" s="94"/>
      <c r="E90" s="37"/>
      <c r="F90" s="37"/>
    </row>
    <row r="91" spans="1:6" ht="15.75" customHeight="1">
      <c r="A91" s="37"/>
      <c r="B91" s="37"/>
      <c r="C91" s="37"/>
      <c r="D91" s="94"/>
      <c r="E91" s="37"/>
      <c r="F91" s="37"/>
    </row>
    <row r="92" spans="1:6" ht="15.75" customHeight="1">
      <c r="A92" s="37"/>
      <c r="B92" s="37"/>
      <c r="C92" s="37"/>
      <c r="D92" s="94"/>
      <c r="E92" s="37"/>
      <c r="F92" s="37"/>
    </row>
    <row r="93" spans="1:6" ht="15.75" customHeight="1">
      <c r="A93" s="37"/>
      <c r="B93" s="37"/>
      <c r="C93" s="37"/>
      <c r="D93" s="94"/>
      <c r="E93" s="37"/>
      <c r="F93" s="37"/>
    </row>
    <row r="94" spans="1:6" ht="15.75" customHeight="1">
      <c r="A94" s="37"/>
      <c r="B94" s="37"/>
      <c r="C94" s="37"/>
      <c r="D94" s="94"/>
      <c r="E94" s="37"/>
      <c r="F94" s="37"/>
    </row>
    <row r="95" spans="1:6" ht="15.75" customHeight="1">
      <c r="A95" s="37"/>
      <c r="B95" s="37"/>
      <c r="C95" s="37"/>
      <c r="D95" s="94"/>
      <c r="E95" s="37"/>
      <c r="F95" s="37"/>
    </row>
    <row r="96" spans="1:6" ht="15.75" customHeight="1">
      <c r="A96" s="37"/>
      <c r="B96" s="37"/>
      <c r="C96" s="37"/>
      <c r="D96" s="94"/>
      <c r="E96" s="37"/>
      <c r="F96" s="37"/>
    </row>
    <row r="97" spans="1:6" ht="15.75" customHeight="1">
      <c r="A97" s="37"/>
      <c r="B97" s="37"/>
      <c r="C97" s="37"/>
      <c r="D97" s="94"/>
      <c r="E97" s="37"/>
      <c r="F97" s="37"/>
    </row>
    <row r="98" spans="1:6" ht="15.75" customHeight="1">
      <c r="A98" s="37"/>
      <c r="B98" s="37"/>
      <c r="C98" s="37"/>
      <c r="D98" s="94"/>
      <c r="E98" s="37"/>
      <c r="F98" s="37"/>
    </row>
    <row r="99" spans="1:6" ht="15.75" customHeight="1">
      <c r="A99" s="37"/>
      <c r="B99" s="37"/>
      <c r="C99" s="37"/>
      <c r="D99" s="94"/>
      <c r="E99" s="37"/>
      <c r="F99" s="37"/>
    </row>
    <row r="100" spans="1:6" ht="15.75" customHeight="1">
      <c r="A100" s="37"/>
      <c r="B100" s="37"/>
      <c r="C100" s="37"/>
      <c r="D100" s="94"/>
      <c r="E100" s="37"/>
      <c r="F100" s="37"/>
    </row>
    <row r="101" spans="1:6" ht="15.75" customHeight="1">
      <c r="A101" s="37"/>
      <c r="B101" s="37"/>
      <c r="C101" s="37"/>
      <c r="D101" s="94"/>
      <c r="E101" s="37"/>
      <c r="F101" s="37"/>
    </row>
    <row r="102" spans="1:6" ht="15.75" customHeight="1">
      <c r="A102" s="37"/>
      <c r="B102" s="37"/>
      <c r="C102" s="37"/>
      <c r="D102" s="94"/>
      <c r="E102" s="37"/>
      <c r="F102" s="37"/>
    </row>
    <row r="103" spans="1:6" ht="15.75" customHeight="1">
      <c r="A103" s="37"/>
      <c r="B103" s="37"/>
      <c r="C103" s="37"/>
      <c r="D103" s="94"/>
      <c r="E103" s="37"/>
      <c r="F103" s="37"/>
    </row>
    <row r="104" spans="1:6" ht="15.75" customHeight="1">
      <c r="A104" s="37"/>
      <c r="B104" s="37"/>
      <c r="C104" s="37"/>
      <c r="D104" s="94"/>
      <c r="E104" s="37"/>
      <c r="F104" s="37"/>
    </row>
    <row r="105" spans="1:6" ht="15.75" customHeight="1">
      <c r="A105" s="37"/>
      <c r="B105" s="37"/>
      <c r="C105" s="37"/>
      <c r="D105" s="94"/>
      <c r="E105" s="37"/>
      <c r="F105" s="37"/>
    </row>
    <row r="106" spans="1:6" ht="15.75" customHeight="1">
      <c r="A106" s="37"/>
      <c r="B106" s="37"/>
      <c r="C106" s="37"/>
      <c r="D106" s="94"/>
      <c r="E106" s="37"/>
      <c r="F106" s="37"/>
    </row>
    <row r="107" spans="1:6" ht="15.75" customHeight="1">
      <c r="A107" s="37"/>
      <c r="B107" s="37"/>
      <c r="C107" s="37"/>
      <c r="D107" s="94"/>
      <c r="E107" s="37"/>
      <c r="F107" s="37"/>
    </row>
    <row r="108" spans="1:6" ht="15.75" customHeight="1">
      <c r="A108" s="37"/>
      <c r="B108" s="37"/>
      <c r="C108" s="37"/>
      <c r="D108" s="94"/>
      <c r="E108" s="37"/>
      <c r="F108" s="37"/>
    </row>
    <row r="109" spans="1:6" ht="15.75" customHeight="1">
      <c r="A109" s="37"/>
      <c r="B109" s="37"/>
      <c r="C109" s="37"/>
      <c r="D109" s="94"/>
      <c r="E109" s="37"/>
      <c r="F109" s="37"/>
    </row>
    <row r="110" spans="1:6" ht="15.75" customHeight="1">
      <c r="A110" s="37"/>
      <c r="B110" s="37"/>
      <c r="C110" s="37"/>
      <c r="D110" s="94"/>
      <c r="E110" s="37"/>
      <c r="F110" s="37"/>
    </row>
    <row r="111" spans="1:6" ht="15.75" customHeight="1">
      <c r="A111" s="37"/>
      <c r="B111" s="37"/>
      <c r="C111" s="37"/>
      <c r="D111" s="94"/>
      <c r="E111" s="37"/>
      <c r="F111" s="37"/>
    </row>
    <row r="112" spans="1:6" ht="15.75" customHeight="1">
      <c r="A112" s="37"/>
      <c r="B112" s="37"/>
      <c r="C112" s="37"/>
      <c r="D112" s="94"/>
      <c r="E112" s="37"/>
      <c r="F112" s="37"/>
    </row>
    <row r="113" spans="1:6" ht="15.75" customHeight="1">
      <c r="A113" s="37"/>
      <c r="B113" s="37"/>
      <c r="C113" s="37"/>
      <c r="D113" s="94"/>
      <c r="E113" s="37"/>
      <c r="F113" s="37"/>
    </row>
    <row r="114" spans="1:6" ht="15.75" customHeight="1">
      <c r="A114" s="37"/>
      <c r="B114" s="37"/>
      <c r="C114" s="37"/>
      <c r="D114" s="94"/>
      <c r="E114" s="37"/>
      <c r="F114" s="37"/>
    </row>
    <row r="115" spans="1:6" ht="15.75" customHeight="1">
      <c r="A115" s="37"/>
      <c r="B115" s="37"/>
      <c r="C115" s="37"/>
      <c r="D115" s="94"/>
      <c r="E115" s="37"/>
      <c r="F115" s="37"/>
    </row>
    <row r="116" spans="1:6" ht="15.75" customHeight="1">
      <c r="A116" s="37"/>
      <c r="B116" s="37"/>
      <c r="C116" s="37"/>
      <c r="D116" s="94"/>
      <c r="E116" s="37"/>
      <c r="F116" s="37"/>
    </row>
    <row r="117" spans="1:6" ht="15.75" customHeight="1">
      <c r="A117" s="37"/>
      <c r="B117" s="37"/>
      <c r="C117" s="37"/>
      <c r="D117" s="94"/>
      <c r="E117" s="37"/>
      <c r="F117" s="37"/>
    </row>
    <row r="118" spans="1:6" ht="15.75" customHeight="1">
      <c r="A118" s="37"/>
      <c r="B118" s="37"/>
      <c r="C118" s="37"/>
      <c r="D118" s="94"/>
      <c r="E118" s="37"/>
      <c r="F118" s="37"/>
    </row>
    <row r="119" spans="1:6" ht="15.75" customHeight="1">
      <c r="A119" s="37"/>
      <c r="B119" s="37"/>
      <c r="C119" s="37"/>
      <c r="D119" s="94"/>
      <c r="E119" s="37"/>
      <c r="F119" s="37"/>
    </row>
    <row r="120" spans="1:6" ht="15.75" customHeight="1">
      <c r="A120" s="37"/>
      <c r="B120" s="37"/>
      <c r="C120" s="37"/>
      <c r="D120" s="94"/>
      <c r="E120" s="37"/>
      <c r="F120" s="37"/>
    </row>
    <row r="121" spans="1:6" ht="15.75" customHeight="1">
      <c r="A121" s="37"/>
      <c r="B121" s="37"/>
      <c r="C121" s="37"/>
      <c r="D121" s="94"/>
      <c r="E121" s="37"/>
      <c r="F121" s="37"/>
    </row>
    <row r="122" spans="1:6" ht="15.75" customHeight="1">
      <c r="A122" s="37"/>
      <c r="B122" s="37"/>
      <c r="C122" s="37"/>
      <c r="D122" s="94"/>
      <c r="E122" s="37"/>
      <c r="F122" s="37"/>
    </row>
    <row r="123" spans="1:6" ht="15.75" customHeight="1">
      <c r="A123" s="37"/>
      <c r="B123" s="37"/>
      <c r="C123" s="37"/>
      <c r="D123" s="94"/>
      <c r="E123" s="37"/>
      <c r="F123" s="37"/>
    </row>
    <row r="124" spans="1:6" ht="15.75" customHeight="1">
      <c r="A124" s="37"/>
      <c r="B124" s="37"/>
      <c r="C124" s="37"/>
      <c r="D124" s="94"/>
      <c r="E124" s="37"/>
      <c r="F124" s="37"/>
    </row>
    <row r="125" spans="1:6" ht="15.75" customHeight="1">
      <c r="A125" s="37"/>
      <c r="B125" s="37"/>
      <c r="C125" s="37"/>
      <c r="D125" s="94"/>
      <c r="E125" s="37"/>
      <c r="F125" s="37"/>
    </row>
    <row r="126" spans="1:6" ht="15.75" customHeight="1">
      <c r="A126" s="37"/>
      <c r="B126" s="37"/>
      <c r="C126" s="37"/>
      <c r="D126" s="94"/>
      <c r="E126" s="37"/>
      <c r="F126" s="37"/>
    </row>
    <row r="127" spans="1:6" ht="15.75" customHeight="1">
      <c r="A127" s="37"/>
      <c r="B127" s="37"/>
      <c r="C127" s="37"/>
      <c r="D127" s="94"/>
      <c r="E127" s="37"/>
      <c r="F127" s="37"/>
    </row>
    <row r="128" spans="1:6" ht="15.75" customHeight="1">
      <c r="A128" s="37"/>
      <c r="B128" s="37"/>
      <c r="C128" s="37"/>
      <c r="D128" s="94"/>
      <c r="E128" s="37"/>
      <c r="F128" s="37"/>
    </row>
    <row r="129" spans="1:6" ht="15.75" customHeight="1">
      <c r="A129" s="37"/>
      <c r="B129" s="37"/>
      <c r="C129" s="37"/>
      <c r="D129" s="94"/>
      <c r="E129" s="37"/>
      <c r="F129" s="37"/>
    </row>
    <row r="130" spans="1:6" ht="15.75" customHeight="1">
      <c r="A130" s="37"/>
      <c r="B130" s="37"/>
      <c r="C130" s="37"/>
      <c r="D130" s="94"/>
      <c r="E130" s="37"/>
      <c r="F130" s="37"/>
    </row>
    <row r="131" spans="1:6" ht="15.75" customHeight="1">
      <c r="A131" s="37"/>
      <c r="B131" s="37"/>
      <c r="C131" s="37"/>
      <c r="D131" s="94"/>
      <c r="E131" s="37"/>
      <c r="F131" s="37"/>
    </row>
    <row r="132" spans="1:6" ht="15.75" customHeight="1">
      <c r="A132" s="37"/>
      <c r="B132" s="37"/>
      <c r="C132" s="37"/>
      <c r="D132" s="94"/>
      <c r="E132" s="37"/>
      <c r="F132" s="37"/>
    </row>
    <row r="133" spans="1:6" ht="15.75" customHeight="1">
      <c r="A133" s="37"/>
      <c r="B133" s="37"/>
      <c r="C133" s="37"/>
      <c r="D133" s="94"/>
      <c r="E133" s="37"/>
      <c r="F133" s="37"/>
    </row>
    <row r="134" spans="1:6" ht="15.75" customHeight="1">
      <c r="A134" s="37"/>
      <c r="B134" s="37"/>
      <c r="C134" s="37"/>
      <c r="D134" s="94"/>
      <c r="E134" s="37"/>
      <c r="F134" s="37"/>
    </row>
    <row r="135" spans="1:6" ht="15.75" customHeight="1">
      <c r="A135" s="37"/>
      <c r="B135" s="37"/>
      <c r="C135" s="37"/>
      <c r="D135" s="94"/>
      <c r="E135" s="37"/>
      <c r="F135" s="37"/>
    </row>
    <row r="136" spans="1:6" ht="15.75" customHeight="1">
      <c r="A136" s="37"/>
      <c r="B136" s="37"/>
      <c r="C136" s="37"/>
      <c r="D136" s="94"/>
      <c r="E136" s="37"/>
      <c r="F136" s="37"/>
    </row>
    <row r="137" spans="1:6" ht="15.75" customHeight="1">
      <c r="A137" s="37"/>
      <c r="B137" s="37"/>
      <c r="C137" s="37"/>
      <c r="D137" s="94"/>
      <c r="E137" s="37"/>
      <c r="F137" s="37"/>
    </row>
    <row r="138" spans="1:6" ht="15.75" customHeight="1">
      <c r="A138" s="37"/>
      <c r="B138" s="37"/>
      <c r="C138" s="37"/>
      <c r="D138" s="94"/>
      <c r="E138" s="37"/>
      <c r="F138" s="37"/>
    </row>
    <row r="139" spans="1:6" ht="15.75" customHeight="1">
      <c r="A139" s="37"/>
      <c r="B139" s="37"/>
      <c r="C139" s="37"/>
      <c r="D139" s="94"/>
      <c r="E139" s="37"/>
      <c r="F139" s="37"/>
    </row>
    <row r="140" spans="1:6" ht="15.75" customHeight="1">
      <c r="A140" s="37"/>
      <c r="B140" s="37"/>
      <c r="C140" s="37"/>
      <c r="D140" s="94"/>
      <c r="E140" s="37"/>
      <c r="F140" s="37"/>
    </row>
    <row r="141" spans="1:6" ht="15.75" customHeight="1">
      <c r="A141" s="37"/>
      <c r="B141" s="37"/>
      <c r="C141" s="37"/>
      <c r="D141" s="94"/>
      <c r="E141" s="37"/>
      <c r="F141" s="37"/>
    </row>
    <row r="142" spans="1:6" ht="15.75" customHeight="1">
      <c r="A142" s="37"/>
      <c r="B142" s="37"/>
      <c r="C142" s="37"/>
      <c r="D142" s="94"/>
      <c r="E142" s="37"/>
      <c r="F142" s="37"/>
    </row>
    <row r="143" spans="1:6" ht="15.75" customHeight="1">
      <c r="A143" s="37"/>
      <c r="B143" s="37"/>
      <c r="C143" s="37"/>
      <c r="D143" s="94"/>
      <c r="E143" s="37"/>
      <c r="F143" s="37"/>
    </row>
    <row r="144" spans="1:6" ht="15.75" customHeight="1">
      <c r="A144" s="37"/>
      <c r="B144" s="37"/>
      <c r="C144" s="37"/>
      <c r="D144" s="94"/>
      <c r="E144" s="37"/>
      <c r="F144" s="37"/>
    </row>
    <row r="145" spans="1:6" ht="15.75" customHeight="1">
      <c r="A145" s="37"/>
      <c r="B145" s="37"/>
      <c r="C145" s="37"/>
      <c r="D145" s="94"/>
      <c r="E145" s="37"/>
      <c r="F145" s="37"/>
    </row>
    <row r="146" spans="1:6" ht="15.75" customHeight="1">
      <c r="A146" s="37"/>
      <c r="B146" s="37"/>
      <c r="C146" s="37"/>
      <c r="D146" s="94"/>
      <c r="E146" s="37"/>
      <c r="F146" s="37"/>
    </row>
    <row r="147" spans="1:6" ht="15.75" customHeight="1">
      <c r="A147" s="37"/>
      <c r="B147" s="37"/>
      <c r="C147" s="37"/>
      <c r="D147" s="94"/>
      <c r="E147" s="37"/>
      <c r="F147" s="37"/>
    </row>
    <row r="148" spans="1:6" ht="15.75" customHeight="1">
      <c r="A148" s="37"/>
      <c r="B148" s="37"/>
      <c r="C148" s="37"/>
      <c r="D148" s="94"/>
      <c r="E148" s="37"/>
      <c r="F148" s="37"/>
    </row>
    <row r="149" spans="1:6" ht="15.75" customHeight="1">
      <c r="A149" s="37"/>
      <c r="B149" s="37"/>
      <c r="C149" s="37"/>
      <c r="D149" s="94"/>
      <c r="E149" s="37"/>
      <c r="F149" s="37"/>
    </row>
    <row r="150" spans="1:6" ht="15.75" customHeight="1">
      <c r="A150" s="37"/>
      <c r="B150" s="37"/>
      <c r="C150" s="37"/>
      <c r="D150" s="94"/>
      <c r="E150" s="37"/>
      <c r="F150" s="37"/>
    </row>
    <row r="151" spans="1:6" ht="15.75" customHeight="1">
      <c r="A151" s="37"/>
      <c r="B151" s="37"/>
      <c r="C151" s="37"/>
      <c r="D151" s="94"/>
      <c r="E151" s="37"/>
      <c r="F151" s="37"/>
    </row>
    <row r="152" spans="1:6" ht="15.75" customHeight="1">
      <c r="A152" s="37"/>
      <c r="B152" s="37"/>
      <c r="C152" s="37"/>
      <c r="D152" s="94"/>
      <c r="E152" s="37"/>
      <c r="F152" s="37"/>
    </row>
    <row r="153" spans="1:6" ht="15.75" customHeight="1">
      <c r="A153" s="37"/>
      <c r="B153" s="37"/>
      <c r="C153" s="37"/>
      <c r="D153" s="94"/>
      <c r="E153" s="37"/>
      <c r="F153" s="37"/>
    </row>
    <row r="154" spans="1:6" ht="15.75" customHeight="1">
      <c r="A154" s="37"/>
      <c r="B154" s="37"/>
      <c r="C154" s="37"/>
      <c r="D154" s="94"/>
      <c r="E154" s="37"/>
      <c r="F154" s="37"/>
    </row>
    <row r="155" spans="1:6" ht="15.75" customHeight="1">
      <c r="A155" s="37"/>
      <c r="B155" s="37"/>
      <c r="C155" s="37"/>
      <c r="D155" s="94"/>
      <c r="E155" s="37"/>
      <c r="F155" s="37"/>
    </row>
    <row r="156" spans="1:6" ht="15.75" customHeight="1">
      <c r="A156" s="37"/>
      <c r="B156" s="37"/>
      <c r="C156" s="37"/>
      <c r="D156" s="94"/>
      <c r="E156" s="37"/>
      <c r="F156" s="37"/>
    </row>
    <row r="157" spans="1:6" ht="15.75" customHeight="1">
      <c r="A157" s="37"/>
      <c r="B157" s="37"/>
      <c r="C157" s="37"/>
      <c r="D157" s="94"/>
      <c r="E157" s="37"/>
      <c r="F157" s="37"/>
    </row>
    <row r="158" spans="1:6" ht="15.75" customHeight="1">
      <c r="A158" s="37"/>
      <c r="B158" s="37"/>
      <c r="C158" s="37"/>
      <c r="D158" s="94"/>
      <c r="E158" s="37"/>
      <c r="F158" s="37"/>
    </row>
    <row r="159" spans="1:6" ht="15.75" customHeight="1">
      <c r="A159" s="37"/>
      <c r="B159" s="37"/>
      <c r="C159" s="37"/>
      <c r="D159" s="94"/>
      <c r="E159" s="37"/>
      <c r="F159" s="37"/>
    </row>
    <row r="160" spans="1:6" ht="15.75" customHeight="1">
      <c r="A160" s="37"/>
      <c r="B160" s="37"/>
      <c r="C160" s="37"/>
      <c r="D160" s="94"/>
      <c r="E160" s="37"/>
      <c r="F160" s="37"/>
    </row>
    <row r="161" spans="1:6" ht="15.75" customHeight="1">
      <c r="A161" s="37"/>
      <c r="B161" s="37"/>
      <c r="C161" s="37"/>
      <c r="D161" s="94"/>
      <c r="E161" s="37"/>
      <c r="F161" s="37"/>
    </row>
    <row r="162" spans="1:6" ht="15.75" customHeight="1">
      <c r="A162" s="37"/>
      <c r="B162" s="37"/>
      <c r="C162" s="37"/>
      <c r="D162" s="94"/>
      <c r="E162" s="37"/>
      <c r="F162" s="37"/>
    </row>
    <row r="163" spans="1:6" ht="15.75" customHeight="1">
      <c r="A163" s="37"/>
      <c r="B163" s="37"/>
      <c r="C163" s="37"/>
      <c r="D163" s="94"/>
      <c r="E163" s="37"/>
      <c r="F163" s="37"/>
    </row>
    <row r="164" spans="1:6" ht="15.75" customHeight="1">
      <c r="A164" s="37"/>
      <c r="B164" s="37"/>
      <c r="C164" s="37"/>
      <c r="D164" s="94"/>
      <c r="E164" s="37"/>
      <c r="F164" s="37"/>
    </row>
    <row r="165" spans="1:6" ht="15.75" customHeight="1">
      <c r="A165" s="37"/>
      <c r="B165" s="37"/>
      <c r="C165" s="37"/>
      <c r="D165" s="94"/>
      <c r="E165" s="37"/>
      <c r="F165" s="37"/>
    </row>
    <row r="166" spans="1:6" ht="15.75" customHeight="1">
      <c r="A166" s="37"/>
      <c r="B166" s="37"/>
      <c r="C166" s="37"/>
      <c r="D166" s="94"/>
      <c r="E166" s="37"/>
      <c r="F166" s="37"/>
    </row>
    <row r="167" spans="1:6" ht="15.75" customHeight="1">
      <c r="A167" s="37"/>
      <c r="B167" s="37"/>
      <c r="C167" s="37"/>
      <c r="D167" s="94"/>
      <c r="E167" s="37"/>
      <c r="F167" s="37"/>
    </row>
    <row r="168" spans="1:6" ht="15.75" customHeight="1">
      <c r="A168" s="37"/>
      <c r="B168" s="37"/>
      <c r="C168" s="37"/>
      <c r="D168" s="94"/>
      <c r="E168" s="37"/>
      <c r="F168" s="37"/>
    </row>
    <row r="169" spans="1:6" ht="15.75" customHeight="1">
      <c r="A169" s="37"/>
      <c r="B169" s="37"/>
      <c r="C169" s="37"/>
      <c r="D169" s="94"/>
      <c r="E169" s="37"/>
      <c r="F169" s="37"/>
    </row>
    <row r="170" spans="1:6" ht="15.75" customHeight="1">
      <c r="A170" s="37"/>
      <c r="B170" s="37"/>
      <c r="C170" s="37"/>
      <c r="D170" s="94"/>
      <c r="E170" s="37"/>
      <c r="F170" s="37"/>
    </row>
    <row r="171" spans="1:6" ht="15.75" customHeight="1">
      <c r="A171" s="37"/>
      <c r="B171" s="37"/>
      <c r="C171" s="37"/>
      <c r="D171" s="94"/>
      <c r="E171" s="37"/>
      <c r="F171" s="37"/>
    </row>
    <row r="172" spans="1:6" ht="15.75" customHeight="1">
      <c r="A172" s="37"/>
      <c r="B172" s="37"/>
      <c r="C172" s="37"/>
      <c r="D172" s="94"/>
      <c r="E172" s="37"/>
      <c r="F172" s="37"/>
    </row>
    <row r="173" spans="1:6" ht="15.75" customHeight="1">
      <c r="A173" s="37"/>
      <c r="B173" s="37"/>
      <c r="C173" s="37"/>
      <c r="D173" s="94"/>
      <c r="E173" s="37"/>
      <c r="F173" s="37"/>
    </row>
    <row r="174" spans="1:6" ht="15.75" customHeight="1">
      <c r="A174" s="37"/>
      <c r="B174" s="37"/>
      <c r="C174" s="37"/>
      <c r="D174" s="94"/>
      <c r="E174" s="37"/>
      <c r="F174" s="37"/>
    </row>
    <row r="175" spans="1:6" ht="15.75" customHeight="1">
      <c r="A175" s="37"/>
      <c r="B175" s="37"/>
      <c r="C175" s="37"/>
      <c r="D175" s="94"/>
      <c r="E175" s="37"/>
      <c r="F175" s="37"/>
    </row>
    <row r="176" spans="1:6" ht="15.75" customHeight="1">
      <c r="A176" s="37"/>
      <c r="B176" s="37"/>
      <c r="C176" s="37"/>
      <c r="D176" s="94"/>
      <c r="E176" s="37"/>
      <c r="F176" s="37"/>
    </row>
    <row r="177" spans="1:6" ht="15.75" customHeight="1">
      <c r="A177" s="37"/>
      <c r="B177" s="37"/>
      <c r="C177" s="37"/>
      <c r="D177" s="94"/>
      <c r="E177" s="37"/>
      <c r="F177" s="37"/>
    </row>
    <row r="178" spans="1:6" ht="15.75" customHeight="1">
      <c r="A178" s="37"/>
      <c r="B178" s="37"/>
      <c r="C178" s="37"/>
      <c r="D178" s="94"/>
      <c r="E178" s="37"/>
      <c r="F178" s="37"/>
    </row>
    <row r="179" spans="1:6" ht="15.75" customHeight="1">
      <c r="A179" s="37"/>
      <c r="B179" s="37"/>
      <c r="C179" s="37"/>
      <c r="D179" s="94"/>
      <c r="E179" s="37"/>
      <c r="F179" s="37"/>
    </row>
    <row r="180" spans="1:6" ht="15.75" customHeight="1">
      <c r="A180" s="37"/>
      <c r="B180" s="37"/>
      <c r="C180" s="37"/>
      <c r="D180" s="94"/>
      <c r="E180" s="37"/>
      <c r="F180" s="37"/>
    </row>
    <row r="181" spans="1:6" ht="15.75" customHeight="1">
      <c r="A181" s="37"/>
      <c r="B181" s="37"/>
      <c r="C181" s="37"/>
      <c r="D181" s="94"/>
      <c r="E181" s="37"/>
      <c r="F181" s="37"/>
    </row>
    <row r="182" spans="1:6" ht="15.75" customHeight="1">
      <c r="A182" s="37"/>
      <c r="B182" s="37"/>
      <c r="C182" s="37"/>
      <c r="D182" s="94"/>
      <c r="E182" s="37"/>
      <c r="F182" s="37"/>
    </row>
    <row r="183" spans="1:6" ht="15.75" customHeight="1">
      <c r="A183" s="37"/>
      <c r="B183" s="37"/>
      <c r="C183" s="37"/>
      <c r="D183" s="94"/>
      <c r="E183" s="37"/>
      <c r="F183" s="37"/>
    </row>
    <row r="184" spans="1:6" ht="15.75" customHeight="1">
      <c r="A184" s="37"/>
      <c r="B184" s="37"/>
      <c r="C184" s="37"/>
      <c r="D184" s="94"/>
      <c r="E184" s="37"/>
      <c r="F184" s="37"/>
    </row>
    <row r="185" spans="1:6" ht="15.75" customHeight="1">
      <c r="A185" s="37"/>
      <c r="B185" s="37"/>
      <c r="C185" s="37"/>
      <c r="D185" s="94"/>
      <c r="E185" s="37"/>
      <c r="F185" s="37"/>
    </row>
    <row r="186" spans="1:6" ht="15.75" customHeight="1">
      <c r="A186" s="37"/>
      <c r="B186" s="37"/>
      <c r="C186" s="37"/>
      <c r="D186" s="94"/>
      <c r="E186" s="37"/>
      <c r="F186" s="37"/>
    </row>
    <row r="187" spans="1:6" ht="15.75" customHeight="1">
      <c r="A187" s="37"/>
      <c r="B187" s="37"/>
      <c r="C187" s="37"/>
      <c r="D187" s="94"/>
      <c r="E187" s="37"/>
      <c r="F187" s="37"/>
    </row>
    <row r="188" spans="1:6" ht="15.75" customHeight="1">
      <c r="A188" s="37"/>
      <c r="B188" s="37"/>
      <c r="C188" s="37"/>
      <c r="D188" s="94"/>
      <c r="E188" s="37"/>
      <c r="F188" s="37"/>
    </row>
    <row r="189" spans="1:6" ht="15.75" customHeight="1">
      <c r="A189" s="37"/>
      <c r="B189" s="37"/>
      <c r="C189" s="37"/>
      <c r="D189" s="94"/>
      <c r="E189" s="37"/>
      <c r="F189" s="37"/>
    </row>
    <row r="190" spans="1:6" ht="15.75" customHeight="1">
      <c r="A190" s="37"/>
      <c r="B190" s="37"/>
      <c r="C190" s="37"/>
      <c r="D190" s="94"/>
      <c r="E190" s="37"/>
      <c r="F190" s="37"/>
    </row>
    <row r="191" spans="1:6" ht="15.75" customHeight="1">
      <c r="A191" s="37"/>
      <c r="B191" s="37"/>
      <c r="C191" s="37"/>
      <c r="D191" s="94"/>
      <c r="E191" s="37"/>
      <c r="F191" s="37"/>
    </row>
    <row r="192" spans="1:6" ht="15.75" customHeight="1">
      <c r="A192" s="37"/>
      <c r="B192" s="37"/>
      <c r="C192" s="37"/>
      <c r="D192" s="94"/>
      <c r="E192" s="37"/>
      <c r="F192" s="37"/>
    </row>
    <row r="193" spans="1:6" ht="15.75" customHeight="1">
      <c r="A193" s="37"/>
      <c r="B193" s="37"/>
      <c r="C193" s="37"/>
      <c r="D193" s="94"/>
      <c r="E193" s="37"/>
      <c r="F193" s="37"/>
    </row>
    <row r="194" spans="1:6" ht="15.75" customHeight="1">
      <c r="A194" s="37"/>
      <c r="B194" s="37"/>
      <c r="C194" s="37"/>
      <c r="D194" s="94"/>
      <c r="E194" s="37"/>
      <c r="F194" s="37"/>
    </row>
    <row r="195" spans="1:6" ht="15.75" customHeight="1">
      <c r="A195" s="37"/>
      <c r="B195" s="37"/>
      <c r="C195" s="37"/>
      <c r="D195" s="94"/>
      <c r="E195" s="37"/>
      <c r="F195" s="37"/>
    </row>
    <row r="196" spans="1:6" ht="15.75" customHeight="1">
      <c r="A196" s="37"/>
      <c r="B196" s="37"/>
      <c r="C196" s="37"/>
      <c r="D196" s="94"/>
      <c r="E196" s="37"/>
      <c r="F196" s="37"/>
    </row>
    <row r="197" spans="1:6" ht="15.75" customHeight="1">
      <c r="A197" s="37"/>
      <c r="B197" s="37"/>
      <c r="C197" s="37"/>
      <c r="D197" s="94"/>
      <c r="E197" s="37"/>
      <c r="F197" s="37"/>
    </row>
    <row r="198" spans="1:6" ht="15.75" customHeight="1">
      <c r="A198" s="37"/>
      <c r="B198" s="37"/>
      <c r="C198" s="37"/>
      <c r="D198" s="94"/>
      <c r="E198" s="37"/>
      <c r="F198" s="37"/>
    </row>
    <row r="199" spans="1:6" ht="15.75" customHeight="1">
      <c r="A199" s="37"/>
      <c r="B199" s="37"/>
      <c r="C199" s="37"/>
      <c r="D199" s="94"/>
      <c r="E199" s="37"/>
      <c r="F199" s="37"/>
    </row>
    <row r="200" spans="1:6" ht="15.75" customHeight="1">
      <c r="A200" s="37"/>
      <c r="B200" s="37"/>
      <c r="C200" s="37"/>
      <c r="D200" s="94"/>
      <c r="E200" s="37"/>
      <c r="F200" s="37"/>
    </row>
    <row r="201" spans="1:6" ht="15.75" customHeight="1">
      <c r="A201" s="37"/>
      <c r="B201" s="37"/>
      <c r="C201" s="37"/>
      <c r="D201" s="94"/>
      <c r="E201" s="37"/>
      <c r="F201" s="37"/>
    </row>
    <row r="202" spans="1:6" ht="15.75" customHeight="1">
      <c r="A202" s="37"/>
      <c r="B202" s="37"/>
      <c r="C202" s="37"/>
      <c r="D202" s="94"/>
      <c r="E202" s="37"/>
      <c r="F202" s="37"/>
    </row>
    <row r="203" spans="1:6" ht="15.75" customHeight="1">
      <c r="A203" s="37"/>
      <c r="B203" s="37"/>
      <c r="C203" s="37"/>
      <c r="D203" s="94"/>
      <c r="E203" s="37"/>
      <c r="F203" s="37"/>
    </row>
    <row r="204" spans="1:6" ht="15.75" customHeight="1">
      <c r="A204" s="37"/>
      <c r="B204" s="37"/>
      <c r="C204" s="37"/>
      <c r="D204" s="94"/>
      <c r="E204" s="37"/>
      <c r="F204" s="37"/>
    </row>
    <row r="205" spans="1:6" ht="15.75" customHeight="1">
      <c r="A205" s="37"/>
      <c r="B205" s="37"/>
      <c r="C205" s="37"/>
      <c r="D205" s="94"/>
      <c r="E205" s="37"/>
      <c r="F205" s="37"/>
    </row>
    <row r="206" spans="1:6" ht="15.75" customHeight="1">
      <c r="A206" s="37"/>
      <c r="B206" s="37"/>
      <c r="C206" s="37"/>
      <c r="D206" s="94"/>
      <c r="E206" s="37"/>
      <c r="F206" s="37"/>
    </row>
    <row r="207" spans="1:6" ht="15.75" customHeight="1">
      <c r="A207" s="37"/>
      <c r="B207" s="37"/>
      <c r="C207" s="37"/>
      <c r="D207" s="94"/>
      <c r="E207" s="37"/>
      <c r="F207" s="37"/>
    </row>
    <row r="208" spans="1:6" ht="15.75" customHeight="1">
      <c r="A208" s="37"/>
      <c r="B208" s="37"/>
      <c r="C208" s="37"/>
      <c r="D208" s="94"/>
      <c r="E208" s="37"/>
      <c r="F208" s="37"/>
    </row>
    <row r="209" spans="1:6" ht="15.75" customHeight="1">
      <c r="A209" s="37"/>
      <c r="B209" s="37"/>
      <c r="C209" s="37"/>
      <c r="D209" s="94"/>
      <c r="E209" s="37"/>
      <c r="F209" s="37"/>
    </row>
    <row r="210" spans="1:6" ht="15.75" customHeight="1">
      <c r="A210" s="37"/>
      <c r="B210" s="37"/>
      <c r="C210" s="37"/>
      <c r="D210" s="94"/>
      <c r="E210" s="37"/>
      <c r="F210" s="37"/>
    </row>
    <row r="211" spans="1:6" ht="15.75" customHeight="1">
      <c r="A211" s="37"/>
      <c r="B211" s="37"/>
      <c r="C211" s="37"/>
      <c r="D211" s="94"/>
      <c r="E211" s="37"/>
      <c r="F211" s="37"/>
    </row>
    <row r="212" spans="1:6" ht="15.75" customHeight="1">
      <c r="A212" s="37"/>
      <c r="B212" s="37"/>
      <c r="C212" s="37"/>
      <c r="D212" s="94"/>
      <c r="E212" s="37"/>
      <c r="F212" s="37"/>
    </row>
    <row r="213" spans="1:6" ht="15.75" customHeight="1">
      <c r="A213" s="37"/>
      <c r="B213" s="37"/>
      <c r="C213" s="37"/>
      <c r="D213" s="94"/>
      <c r="E213" s="37"/>
      <c r="F213" s="37"/>
    </row>
    <row r="214" spans="1:6" ht="15.75" customHeight="1">
      <c r="A214" s="37"/>
      <c r="B214" s="37"/>
      <c r="C214" s="37"/>
      <c r="D214" s="94"/>
      <c r="E214" s="37"/>
      <c r="F214" s="37"/>
    </row>
    <row r="215" spans="1:6" ht="15.75" customHeight="1">
      <c r="A215" s="37"/>
      <c r="B215" s="37"/>
      <c r="C215" s="37"/>
      <c r="D215" s="94"/>
      <c r="E215" s="37"/>
      <c r="F215" s="37"/>
    </row>
    <row r="216" spans="1:6" ht="15.75" customHeight="1">
      <c r="A216" s="37"/>
      <c r="B216" s="37"/>
      <c r="C216" s="37"/>
      <c r="D216" s="94"/>
      <c r="E216" s="37"/>
      <c r="F216" s="37"/>
    </row>
    <row r="217" spans="1:6" ht="15.75" customHeight="1">
      <c r="A217" s="37"/>
      <c r="B217" s="37"/>
      <c r="C217" s="37"/>
      <c r="D217" s="94"/>
      <c r="E217" s="37"/>
      <c r="F217" s="37"/>
    </row>
    <row r="218" spans="1:6" ht="15.75" customHeight="1">
      <c r="A218" s="37"/>
      <c r="B218" s="37"/>
      <c r="C218" s="37"/>
      <c r="D218" s="94"/>
      <c r="E218" s="37"/>
      <c r="F218" s="37"/>
    </row>
    <row r="219" spans="1:6" ht="15.75" customHeight="1">
      <c r="A219" s="37"/>
      <c r="B219" s="37"/>
      <c r="C219" s="37"/>
      <c r="D219" s="94"/>
      <c r="E219" s="37"/>
      <c r="F219" s="37"/>
    </row>
    <row r="220" spans="1:6" ht="15.75" customHeight="1">
      <c r="A220" s="37"/>
      <c r="B220" s="37"/>
      <c r="C220" s="37"/>
      <c r="D220" s="94"/>
      <c r="E220" s="37"/>
      <c r="F220" s="37"/>
    </row>
    <row r="221" spans="1:6" ht="15.75" customHeight="1">
      <c r="A221" s="37"/>
      <c r="B221" s="37"/>
      <c r="C221" s="37"/>
      <c r="D221" s="94"/>
      <c r="E221" s="37"/>
      <c r="F221" s="37"/>
    </row>
    <row r="222" spans="1:6" ht="15.75" customHeight="1">
      <c r="A222" s="37"/>
      <c r="B222" s="37"/>
      <c r="C222" s="37"/>
      <c r="D222" s="94"/>
      <c r="E222" s="37"/>
      <c r="F222" s="37"/>
    </row>
    <row r="223" spans="1:6" ht="15.75" customHeight="1">
      <c r="A223" s="37"/>
      <c r="B223" s="37"/>
      <c r="C223" s="37"/>
      <c r="D223" s="94"/>
      <c r="E223" s="37"/>
      <c r="F223" s="37"/>
    </row>
    <row r="224" spans="1:6" ht="15.75" customHeight="1">
      <c r="A224" s="37"/>
      <c r="B224" s="37"/>
      <c r="C224" s="37"/>
      <c r="D224" s="94"/>
      <c r="E224" s="37"/>
      <c r="F224" s="37"/>
    </row>
    <row r="225" spans="1:6" ht="15.75" customHeight="1">
      <c r="A225" s="37"/>
      <c r="B225" s="37"/>
      <c r="C225" s="37"/>
      <c r="D225" s="94"/>
      <c r="E225" s="37"/>
      <c r="F225" s="37"/>
    </row>
    <row r="226" spans="1:6" ht="15.75" customHeight="1">
      <c r="A226" s="37"/>
      <c r="B226" s="37"/>
      <c r="C226" s="37"/>
      <c r="D226" s="94"/>
      <c r="E226" s="37"/>
      <c r="F226" s="37"/>
    </row>
    <row r="227" spans="1:6" ht="15.75" customHeight="1">
      <c r="A227" s="37"/>
      <c r="B227" s="37"/>
      <c r="C227" s="37"/>
      <c r="D227" s="94"/>
      <c r="E227" s="37"/>
      <c r="F227" s="37"/>
    </row>
    <row r="228" spans="1:6" ht="15.75" customHeight="1">
      <c r="A228" s="37"/>
      <c r="B228" s="37"/>
      <c r="C228" s="37"/>
      <c r="D228" s="94"/>
      <c r="E228" s="37"/>
      <c r="F228" s="37"/>
    </row>
    <row r="229" spans="1:6" ht="15.75" customHeight="1">
      <c r="A229" s="37"/>
      <c r="B229" s="37"/>
      <c r="C229" s="37"/>
      <c r="D229" s="94"/>
      <c r="E229" s="37"/>
      <c r="F229" s="37"/>
    </row>
    <row r="230" spans="1:6" ht="15.75" customHeight="1">
      <c r="A230" s="37"/>
      <c r="B230" s="37"/>
      <c r="C230" s="37"/>
      <c r="D230" s="94"/>
      <c r="E230" s="37"/>
      <c r="F230" s="37"/>
    </row>
    <row r="231" spans="1:6" ht="15.75" customHeight="1">
      <c r="A231" s="37"/>
      <c r="B231" s="37"/>
      <c r="C231" s="37"/>
      <c r="D231" s="94"/>
      <c r="E231" s="37"/>
      <c r="F231" s="37"/>
    </row>
    <row r="232" spans="1:6" ht="15.75" customHeight="1">
      <c r="A232" s="37"/>
      <c r="B232" s="37"/>
      <c r="C232" s="37"/>
      <c r="D232" s="94"/>
      <c r="E232" s="37"/>
      <c r="F232" s="37"/>
    </row>
    <row r="233" spans="1:6" ht="15.75" customHeight="1">
      <c r="A233" s="37"/>
      <c r="B233" s="37"/>
      <c r="C233" s="37"/>
      <c r="D233" s="94"/>
      <c r="E233" s="37"/>
      <c r="F233" s="37"/>
    </row>
    <row r="234" spans="1:6" ht="15.75" customHeight="1">
      <c r="A234" s="37"/>
      <c r="B234" s="37"/>
      <c r="C234" s="37"/>
      <c r="D234" s="94"/>
      <c r="E234" s="37"/>
      <c r="F234" s="37"/>
    </row>
    <row r="235" spans="1:6" ht="15.75" customHeight="1">
      <c r="A235" s="37"/>
      <c r="B235" s="37"/>
      <c r="C235" s="37"/>
      <c r="D235" s="94"/>
      <c r="E235" s="37"/>
      <c r="F235" s="37"/>
    </row>
    <row r="236" spans="1:6" ht="15.75" customHeight="1">
      <c r="A236" s="37"/>
      <c r="B236" s="37"/>
      <c r="C236" s="37"/>
      <c r="D236" s="94"/>
      <c r="E236" s="37"/>
      <c r="F236" s="37"/>
    </row>
    <row r="237" spans="1:6" ht="15.75" customHeight="1">
      <c r="A237" s="37"/>
      <c r="B237" s="37"/>
      <c r="C237" s="37"/>
      <c r="D237" s="94"/>
      <c r="E237" s="37"/>
      <c r="F237" s="37"/>
    </row>
    <row r="238" spans="1:6" ht="15.75" customHeight="1">
      <c r="A238" s="37"/>
      <c r="B238" s="37"/>
      <c r="C238" s="37"/>
      <c r="D238" s="94"/>
      <c r="E238" s="37"/>
      <c r="F238" s="37"/>
    </row>
    <row r="239" spans="1:6" ht="15.75" customHeight="1">
      <c r="A239" s="37"/>
      <c r="B239" s="37"/>
      <c r="C239" s="37"/>
      <c r="D239" s="94"/>
      <c r="E239" s="37"/>
      <c r="F239" s="37"/>
    </row>
    <row r="240" spans="1:6" ht="15.75" customHeight="1">
      <c r="A240" s="37"/>
      <c r="B240" s="37"/>
      <c r="C240" s="37"/>
      <c r="D240" s="94"/>
      <c r="E240" s="37"/>
      <c r="F240" s="37"/>
    </row>
    <row r="241" spans="1:6" ht="15.75" customHeight="1">
      <c r="A241" s="37"/>
      <c r="B241" s="37"/>
      <c r="C241" s="37"/>
      <c r="D241" s="94"/>
      <c r="E241" s="37"/>
      <c r="F241" s="37"/>
    </row>
    <row r="242" spans="1:6" ht="15.75" customHeight="1">
      <c r="A242" s="37"/>
      <c r="B242" s="37"/>
      <c r="C242" s="37"/>
      <c r="D242" s="94"/>
      <c r="E242" s="37"/>
      <c r="F242" s="37"/>
    </row>
    <row r="243" spans="1:6" ht="15.75" customHeight="1">
      <c r="A243" s="37"/>
      <c r="B243" s="37"/>
      <c r="C243" s="37"/>
      <c r="D243" s="94"/>
      <c r="E243" s="37"/>
      <c r="F243" s="37"/>
    </row>
    <row r="244" spans="1:6" ht="15.75" customHeight="1">
      <c r="A244" s="37"/>
      <c r="B244" s="37"/>
      <c r="C244" s="37"/>
      <c r="D244" s="94"/>
      <c r="E244" s="37"/>
      <c r="F244" s="37"/>
    </row>
    <row r="245" spans="1:6" ht="15.75" customHeight="1">
      <c r="A245" s="37"/>
      <c r="B245" s="37"/>
      <c r="C245" s="37"/>
      <c r="D245" s="94"/>
      <c r="E245" s="37"/>
      <c r="F245" s="37"/>
    </row>
    <row r="246" spans="1:6" ht="15.75" customHeight="1">
      <c r="A246" s="37"/>
      <c r="B246" s="37"/>
      <c r="C246" s="37"/>
      <c r="D246" s="94"/>
      <c r="E246" s="37"/>
      <c r="F246" s="37"/>
    </row>
    <row r="247" spans="1:6" ht="15.75" customHeight="1">
      <c r="A247" s="37"/>
      <c r="B247" s="37"/>
      <c r="C247" s="37"/>
      <c r="D247" s="94"/>
      <c r="E247" s="37"/>
      <c r="F247" s="37"/>
    </row>
    <row r="248" spans="1:6" ht="15.75" customHeight="1">
      <c r="A248" s="37"/>
      <c r="B248" s="37"/>
      <c r="C248" s="37"/>
      <c r="D248" s="94"/>
      <c r="E248" s="37"/>
      <c r="F248" s="37"/>
    </row>
    <row r="249" spans="1:6" ht="15.75" customHeight="1">
      <c r="A249" s="37"/>
      <c r="B249" s="37"/>
      <c r="C249" s="37"/>
      <c r="D249" s="94"/>
      <c r="E249" s="37"/>
      <c r="F249" s="37"/>
    </row>
    <row r="250" spans="1:6" ht="15.75" customHeight="1">
      <c r="A250" s="37"/>
      <c r="B250" s="37"/>
      <c r="C250" s="37"/>
      <c r="D250" s="94"/>
      <c r="E250" s="37"/>
      <c r="F250" s="37"/>
    </row>
    <row r="251" spans="1:6" ht="15.75" customHeight="1">
      <c r="A251" s="37"/>
      <c r="B251" s="37"/>
      <c r="C251" s="37"/>
      <c r="D251" s="94"/>
      <c r="E251" s="37"/>
      <c r="F251" s="37"/>
    </row>
    <row r="252" spans="1:6" ht="15.75" customHeight="1">
      <c r="A252" s="37"/>
      <c r="B252" s="37"/>
      <c r="C252" s="37"/>
      <c r="D252" s="94"/>
      <c r="E252" s="37"/>
      <c r="F252" s="37"/>
    </row>
    <row r="253" spans="1:6" ht="15.75" customHeight="1">
      <c r="A253" s="37"/>
      <c r="B253" s="37"/>
      <c r="C253" s="37"/>
      <c r="D253" s="94"/>
      <c r="E253" s="37"/>
      <c r="F253" s="37"/>
    </row>
    <row r="254" spans="1:6" ht="15.75" customHeight="1">
      <c r="A254" s="37"/>
      <c r="B254" s="37"/>
      <c r="C254" s="37"/>
      <c r="D254" s="94"/>
      <c r="E254" s="37"/>
      <c r="F254" s="37"/>
    </row>
    <row r="255" spans="1:6" ht="15.75" customHeight="1">
      <c r="A255" s="37"/>
      <c r="B255" s="37"/>
      <c r="C255" s="37"/>
      <c r="D255" s="94"/>
      <c r="E255" s="37"/>
      <c r="F255" s="37"/>
    </row>
    <row r="256" spans="1:6" ht="15.75" customHeight="1">
      <c r="A256" s="37"/>
      <c r="B256" s="37"/>
      <c r="C256" s="37"/>
      <c r="D256" s="94"/>
      <c r="E256" s="37"/>
      <c r="F256" s="37"/>
    </row>
    <row r="257" spans="1:6" ht="15.75" customHeight="1">
      <c r="A257" s="37"/>
      <c r="B257" s="37"/>
      <c r="C257" s="37"/>
      <c r="D257" s="94"/>
      <c r="E257" s="37"/>
      <c r="F257" s="37"/>
    </row>
    <row r="258" spans="1:6" ht="15.75" customHeight="1">
      <c r="A258" s="37"/>
      <c r="B258" s="37"/>
      <c r="C258" s="37"/>
      <c r="D258" s="94"/>
      <c r="E258" s="37"/>
      <c r="F258" s="37"/>
    </row>
    <row r="259" spans="1:6" ht="15.75" customHeight="1">
      <c r="A259" s="37"/>
      <c r="B259" s="37"/>
      <c r="C259" s="37"/>
      <c r="D259" s="94"/>
      <c r="E259" s="37"/>
      <c r="F259" s="37"/>
    </row>
    <row r="260" spans="1:6" ht="15.75" customHeight="1">
      <c r="A260" s="37"/>
      <c r="B260" s="37"/>
      <c r="C260" s="37"/>
      <c r="D260" s="94"/>
      <c r="E260" s="37"/>
      <c r="F260" s="37"/>
    </row>
    <row r="261" spans="1:6" ht="15.75" customHeight="1">
      <c r="A261" s="37"/>
      <c r="B261" s="37"/>
      <c r="C261" s="37"/>
      <c r="D261" s="94"/>
      <c r="E261" s="37"/>
      <c r="F261" s="37"/>
    </row>
    <row r="262" spans="1:6" ht="15.75" customHeight="1">
      <c r="A262" s="37"/>
      <c r="B262" s="37"/>
      <c r="C262" s="37"/>
      <c r="D262" s="94"/>
      <c r="E262" s="37"/>
      <c r="F262" s="37"/>
    </row>
    <row r="263" spans="1:6" ht="15.75" customHeight="1">
      <c r="A263" s="37"/>
      <c r="B263" s="37"/>
      <c r="C263" s="37"/>
      <c r="D263" s="94"/>
      <c r="E263" s="37"/>
      <c r="F263" s="37"/>
    </row>
    <row r="264" spans="1:6" ht="15.75" customHeight="1">
      <c r="A264" s="37"/>
      <c r="B264" s="37"/>
      <c r="C264" s="37"/>
      <c r="D264" s="94"/>
      <c r="E264" s="37"/>
      <c r="F264" s="37"/>
    </row>
    <row r="265" spans="1:6" ht="15.75" customHeight="1">
      <c r="A265" s="37"/>
      <c r="B265" s="37"/>
      <c r="C265" s="37"/>
      <c r="D265" s="94"/>
      <c r="E265" s="37"/>
      <c r="F265" s="37"/>
    </row>
    <row r="266" spans="1:6" ht="15.75" customHeight="1">
      <c r="A266" s="37"/>
      <c r="B266" s="37"/>
      <c r="C266" s="37"/>
      <c r="D266" s="94"/>
      <c r="E266" s="37"/>
      <c r="F266" s="37"/>
    </row>
    <row r="267" spans="1:6" ht="15.75" customHeight="1">
      <c r="A267" s="37"/>
      <c r="B267" s="37"/>
      <c r="C267" s="37"/>
      <c r="D267" s="94"/>
      <c r="E267" s="37"/>
      <c r="F267" s="37"/>
    </row>
    <row r="268" spans="1:6" ht="15.75" customHeight="1">
      <c r="A268" s="37"/>
      <c r="B268" s="37"/>
      <c r="C268" s="37"/>
      <c r="D268" s="94"/>
      <c r="E268" s="37"/>
      <c r="F268" s="37"/>
    </row>
    <row r="269" spans="1:6" ht="15.75" customHeight="1">
      <c r="A269" s="37"/>
      <c r="B269" s="37"/>
      <c r="C269" s="37"/>
      <c r="D269" s="94"/>
      <c r="E269" s="37"/>
      <c r="F269" s="37"/>
    </row>
    <row r="270" spans="1:6" ht="15.75" customHeight="1">
      <c r="A270" s="37"/>
      <c r="B270" s="37"/>
      <c r="C270" s="37"/>
      <c r="D270" s="94"/>
      <c r="E270" s="37"/>
      <c r="F270" s="37"/>
    </row>
    <row r="271" spans="1:6" ht="15.75" customHeight="1">
      <c r="A271" s="37"/>
      <c r="B271" s="37"/>
      <c r="C271" s="37"/>
      <c r="D271" s="94"/>
      <c r="E271" s="37"/>
      <c r="F271" s="37"/>
    </row>
    <row r="272" spans="1:6" ht="15.75" customHeight="1">
      <c r="A272" s="37"/>
      <c r="B272" s="37"/>
      <c r="C272" s="37"/>
      <c r="D272" s="94"/>
      <c r="E272" s="37"/>
      <c r="F272" s="37"/>
    </row>
    <row r="273" spans="1:6" ht="15.75" customHeight="1">
      <c r="A273" s="37"/>
      <c r="B273" s="37"/>
      <c r="C273" s="37"/>
      <c r="D273" s="94"/>
      <c r="E273" s="37"/>
      <c r="F273" s="37"/>
    </row>
    <row r="274" spans="1:6" ht="15.75" customHeight="1">
      <c r="A274" s="37"/>
      <c r="B274" s="37"/>
      <c r="C274" s="37"/>
      <c r="D274" s="94"/>
      <c r="E274" s="37"/>
      <c r="F274" s="37"/>
    </row>
    <row r="275" spans="1:6" ht="15.75" customHeight="1">
      <c r="A275" s="37"/>
      <c r="B275" s="37"/>
      <c r="C275" s="37"/>
      <c r="D275" s="94"/>
      <c r="E275" s="37"/>
      <c r="F275" s="37"/>
    </row>
    <row r="276" spans="1:6" ht="15.75" customHeight="1">
      <c r="A276" s="37"/>
      <c r="B276" s="37"/>
      <c r="C276" s="37"/>
      <c r="D276" s="94"/>
      <c r="E276" s="37"/>
      <c r="F276" s="37"/>
    </row>
    <row r="277" spans="1:6" ht="15.75" customHeight="1">
      <c r="A277" s="37"/>
      <c r="B277" s="37"/>
      <c r="C277" s="37"/>
      <c r="D277" s="94"/>
      <c r="E277" s="37"/>
      <c r="F277" s="37"/>
    </row>
    <row r="278" spans="1:6" ht="15.75" customHeight="1">
      <c r="A278" s="37"/>
      <c r="B278" s="37"/>
      <c r="C278" s="37"/>
      <c r="D278" s="94"/>
      <c r="E278" s="37"/>
      <c r="F278" s="37"/>
    </row>
    <row r="279" spans="1:6" ht="15.75" customHeight="1">
      <c r="A279" s="37"/>
      <c r="B279" s="37"/>
      <c r="C279" s="37"/>
      <c r="D279" s="94"/>
      <c r="E279" s="37"/>
      <c r="F279" s="37"/>
    </row>
    <row r="280" spans="1:6" ht="15.75" customHeight="1">
      <c r="A280" s="37"/>
      <c r="B280" s="37"/>
      <c r="C280" s="37"/>
      <c r="D280" s="94"/>
      <c r="E280" s="37"/>
      <c r="F280" s="37"/>
    </row>
    <row r="281" spans="1:6" ht="15.75" customHeight="1">
      <c r="A281" s="37"/>
      <c r="B281" s="37"/>
      <c r="C281" s="37"/>
      <c r="D281" s="94"/>
      <c r="E281" s="37"/>
      <c r="F281" s="37"/>
    </row>
    <row r="282" spans="1:6" ht="15.75" customHeight="1">
      <c r="A282" s="37"/>
      <c r="B282" s="37"/>
      <c r="C282" s="37"/>
      <c r="D282" s="94"/>
      <c r="E282" s="37"/>
      <c r="F282" s="37"/>
    </row>
    <row r="283" spans="1:6" ht="15.75" customHeight="1">
      <c r="A283" s="37"/>
      <c r="B283" s="37"/>
      <c r="C283" s="37"/>
      <c r="D283" s="94"/>
      <c r="E283" s="37"/>
      <c r="F283" s="37"/>
    </row>
    <row r="284" spans="1:6" ht="15.75" customHeight="1">
      <c r="A284" s="37"/>
      <c r="B284" s="37"/>
      <c r="C284" s="37"/>
      <c r="D284" s="94"/>
      <c r="E284" s="37"/>
      <c r="F284" s="37"/>
    </row>
    <row r="285" spans="1:6" ht="15.75" customHeight="1">
      <c r="A285" s="37"/>
      <c r="B285" s="37"/>
      <c r="C285" s="37"/>
      <c r="D285" s="94"/>
      <c r="E285" s="37"/>
      <c r="F285" s="37"/>
    </row>
    <row r="286" spans="1:6" ht="15.75" customHeight="1">
      <c r="A286" s="37"/>
      <c r="B286" s="37"/>
      <c r="C286" s="37"/>
      <c r="D286" s="94"/>
      <c r="E286" s="37"/>
      <c r="F286" s="37"/>
    </row>
    <row r="287" spans="1:6" ht="15.75" customHeight="1">
      <c r="A287" s="37"/>
      <c r="B287" s="37"/>
      <c r="C287" s="37"/>
      <c r="D287" s="94"/>
      <c r="E287" s="37"/>
      <c r="F287" s="37"/>
    </row>
    <row r="288" spans="1:6" ht="15.75" customHeight="1">
      <c r="A288" s="37"/>
      <c r="B288" s="37"/>
      <c r="C288" s="37"/>
      <c r="D288" s="94"/>
      <c r="E288" s="37"/>
      <c r="F288" s="37"/>
    </row>
    <row r="289" spans="1:6" ht="15.75" customHeight="1">
      <c r="A289" s="37"/>
      <c r="B289" s="37"/>
      <c r="C289" s="37"/>
      <c r="D289" s="94"/>
      <c r="E289" s="37"/>
      <c r="F289" s="37"/>
    </row>
    <row r="290" spans="1:6" ht="15.75" customHeight="1">
      <c r="A290" s="37"/>
      <c r="B290" s="37"/>
      <c r="C290" s="37"/>
      <c r="D290" s="94"/>
      <c r="E290" s="37"/>
      <c r="F290" s="37"/>
    </row>
    <row r="291" spans="1:6" ht="15.75" customHeight="1">
      <c r="A291" s="37"/>
      <c r="B291" s="37"/>
      <c r="C291" s="37"/>
      <c r="D291" s="94"/>
      <c r="E291" s="37"/>
      <c r="F291" s="37"/>
    </row>
    <row r="292" spans="1:6" ht="15.75" customHeight="1">
      <c r="A292" s="37"/>
      <c r="B292" s="37"/>
      <c r="C292" s="37"/>
      <c r="D292" s="94"/>
      <c r="E292" s="37"/>
      <c r="F292" s="37"/>
    </row>
    <row r="293" spans="1:6" ht="15.75" customHeight="1">
      <c r="A293" s="37"/>
      <c r="B293" s="37"/>
      <c r="C293" s="37"/>
      <c r="D293" s="94"/>
      <c r="E293" s="37"/>
      <c r="F293" s="37"/>
    </row>
    <row r="294" spans="1:6" ht="15.75" customHeight="1">
      <c r="A294" s="37"/>
      <c r="B294" s="37"/>
      <c r="C294" s="37"/>
      <c r="D294" s="94"/>
      <c r="E294" s="37"/>
      <c r="F294" s="37"/>
    </row>
    <row r="295" spans="1:6" ht="15.75" customHeight="1">
      <c r="A295" s="37"/>
      <c r="B295" s="37"/>
      <c r="C295" s="37"/>
      <c r="D295" s="94"/>
      <c r="E295" s="37"/>
      <c r="F295" s="37"/>
    </row>
    <row r="296" spans="1:6" ht="15.75" customHeight="1">
      <c r="A296" s="37"/>
      <c r="B296" s="37"/>
      <c r="C296" s="37"/>
      <c r="D296" s="94"/>
      <c r="E296" s="37"/>
      <c r="F296" s="37"/>
    </row>
    <row r="297" spans="1:6" ht="15.75" customHeight="1">
      <c r="A297" s="37"/>
      <c r="B297" s="37"/>
      <c r="C297" s="37"/>
      <c r="D297" s="94"/>
      <c r="E297" s="37"/>
      <c r="F297" s="37"/>
    </row>
    <row r="298" spans="1:6" ht="15.75" customHeight="1">
      <c r="A298" s="37"/>
      <c r="B298" s="37"/>
      <c r="C298" s="37"/>
      <c r="D298" s="94"/>
      <c r="E298" s="37"/>
      <c r="F298" s="37"/>
    </row>
    <row r="299" spans="1:6" ht="15.75" customHeight="1">
      <c r="A299" s="37"/>
      <c r="B299" s="37"/>
      <c r="C299" s="37"/>
      <c r="D299" s="94"/>
      <c r="E299" s="37"/>
      <c r="F299" s="37"/>
    </row>
    <row r="300" spans="1:6" ht="15.75" customHeight="1">
      <c r="A300" s="37"/>
      <c r="B300" s="37"/>
      <c r="C300" s="37"/>
      <c r="D300" s="94"/>
      <c r="E300" s="37"/>
      <c r="F300" s="37"/>
    </row>
    <row r="301" spans="1:6" ht="15.75" customHeight="1">
      <c r="A301" s="37"/>
      <c r="B301" s="37"/>
      <c r="C301" s="37"/>
      <c r="D301" s="94"/>
      <c r="E301" s="37"/>
      <c r="F301" s="37"/>
    </row>
    <row r="302" spans="1:6" ht="15.75" customHeight="1">
      <c r="A302" s="37"/>
      <c r="B302" s="37"/>
      <c r="C302" s="37"/>
      <c r="D302" s="94"/>
      <c r="E302" s="37"/>
      <c r="F302" s="37"/>
    </row>
    <row r="303" spans="1:6" ht="15.75" customHeight="1">
      <c r="A303" s="37"/>
      <c r="B303" s="37"/>
      <c r="C303" s="37"/>
      <c r="D303" s="94"/>
      <c r="E303" s="37"/>
      <c r="F303" s="37"/>
    </row>
    <row r="304" spans="1:6" ht="15.75" customHeight="1">
      <c r="A304" s="37"/>
      <c r="B304" s="37"/>
      <c r="C304" s="37"/>
      <c r="D304" s="94"/>
      <c r="E304" s="37"/>
      <c r="F304" s="37"/>
    </row>
    <row r="305" spans="1:6" ht="15.75" customHeight="1">
      <c r="A305" s="37"/>
      <c r="B305" s="37"/>
      <c r="C305" s="37"/>
      <c r="D305" s="94"/>
      <c r="E305" s="37"/>
      <c r="F305" s="37"/>
    </row>
    <row r="306" spans="1:6" ht="15.75" customHeight="1">
      <c r="A306" s="37"/>
      <c r="B306" s="37"/>
      <c r="C306" s="37"/>
      <c r="D306" s="94"/>
      <c r="E306" s="37"/>
      <c r="F306" s="37"/>
    </row>
    <row r="307" spans="1:6" ht="15.75" customHeight="1">
      <c r="A307" s="37"/>
      <c r="B307" s="37"/>
      <c r="C307" s="37"/>
      <c r="D307" s="94"/>
      <c r="E307" s="37"/>
      <c r="F307" s="37"/>
    </row>
    <row r="308" spans="1:6" ht="15.75" customHeight="1">
      <c r="A308" s="37"/>
      <c r="B308" s="37"/>
      <c r="C308" s="37"/>
      <c r="D308" s="94"/>
      <c r="E308" s="37"/>
      <c r="F308" s="37"/>
    </row>
    <row r="309" spans="1:6" ht="15.75" customHeight="1">
      <c r="A309" s="37"/>
      <c r="B309" s="37"/>
      <c r="C309" s="37"/>
      <c r="D309" s="94"/>
      <c r="E309" s="37"/>
      <c r="F309" s="37"/>
    </row>
    <row r="310" spans="1:6" ht="15.75" customHeight="1">
      <c r="A310" s="37"/>
      <c r="B310" s="37"/>
      <c r="C310" s="37"/>
      <c r="D310" s="94"/>
      <c r="E310" s="37"/>
      <c r="F310" s="37"/>
    </row>
    <row r="311" spans="1:6" ht="15.75" customHeight="1">
      <c r="A311" s="37"/>
      <c r="B311" s="37"/>
      <c r="C311" s="37"/>
      <c r="D311" s="94"/>
      <c r="E311" s="37"/>
      <c r="F311" s="37"/>
    </row>
    <row r="312" spans="1:6" ht="15.75" customHeight="1">
      <c r="A312" s="37"/>
      <c r="B312" s="37"/>
      <c r="C312" s="37"/>
      <c r="D312" s="94"/>
      <c r="E312" s="37"/>
      <c r="F312" s="37"/>
    </row>
    <row r="313" spans="1:6" ht="15.75" customHeight="1">
      <c r="A313" s="37"/>
      <c r="B313" s="37"/>
      <c r="C313" s="37"/>
      <c r="D313" s="94"/>
      <c r="E313" s="37"/>
      <c r="F313" s="37"/>
    </row>
    <row r="314" spans="1:6" ht="15.75" customHeight="1">
      <c r="A314" s="37"/>
      <c r="B314" s="37"/>
      <c r="C314" s="37"/>
      <c r="D314" s="94"/>
      <c r="E314" s="37"/>
      <c r="F314" s="37"/>
    </row>
    <row r="315" spans="1:6" ht="15.75" customHeight="1">
      <c r="A315" s="37"/>
      <c r="B315" s="37"/>
      <c r="C315" s="37"/>
      <c r="D315" s="94"/>
      <c r="E315" s="37"/>
      <c r="F315" s="37"/>
    </row>
    <row r="316" spans="1:6" ht="15.75" customHeight="1">
      <c r="A316" s="37"/>
      <c r="B316" s="37"/>
      <c r="C316" s="37"/>
      <c r="D316" s="94"/>
      <c r="E316" s="37"/>
      <c r="F316" s="37"/>
    </row>
    <row r="317" spans="1:6" ht="15.75" customHeight="1">
      <c r="A317" s="37"/>
      <c r="B317" s="37"/>
      <c r="C317" s="37"/>
      <c r="D317" s="94"/>
      <c r="E317" s="37"/>
      <c r="F317" s="37"/>
    </row>
    <row r="318" spans="1:6" ht="15.75" customHeight="1">
      <c r="A318" s="37"/>
      <c r="B318" s="37"/>
      <c r="C318" s="37"/>
      <c r="D318" s="94"/>
      <c r="E318" s="37"/>
      <c r="F318" s="37"/>
    </row>
    <row r="319" spans="1:6" ht="15.75" customHeight="1">
      <c r="A319" s="37"/>
      <c r="B319" s="37"/>
      <c r="C319" s="37"/>
      <c r="D319" s="94"/>
      <c r="E319" s="37"/>
      <c r="F319" s="37"/>
    </row>
    <row r="320" spans="1:6" ht="15.75" customHeight="1">
      <c r="A320" s="37"/>
      <c r="B320" s="37"/>
      <c r="C320" s="37"/>
      <c r="D320" s="94"/>
      <c r="E320" s="37"/>
      <c r="F320" s="37"/>
    </row>
    <row r="321" spans="1:6" ht="15.75" customHeight="1">
      <c r="A321" s="37"/>
      <c r="B321" s="37"/>
      <c r="C321" s="37"/>
      <c r="D321" s="94"/>
      <c r="E321" s="37"/>
      <c r="F321" s="37"/>
    </row>
    <row r="322" spans="1:6" ht="15.75" customHeight="1">
      <c r="A322" s="37"/>
      <c r="B322" s="37"/>
      <c r="C322" s="37"/>
      <c r="D322" s="94"/>
      <c r="E322" s="37"/>
      <c r="F322" s="37"/>
    </row>
    <row r="323" spans="1:6" ht="15.75" customHeight="1">
      <c r="A323" s="37"/>
      <c r="B323" s="37"/>
      <c r="C323" s="37"/>
      <c r="D323" s="94"/>
      <c r="E323" s="37"/>
      <c r="F323" s="37"/>
    </row>
    <row r="324" spans="1:6" ht="15.75" customHeight="1">
      <c r="A324" s="37"/>
      <c r="B324" s="37"/>
      <c r="C324" s="37"/>
      <c r="D324" s="94"/>
      <c r="E324" s="37"/>
      <c r="F324" s="37"/>
    </row>
    <row r="325" spans="1:6" ht="15.75" customHeight="1">
      <c r="A325" s="37"/>
      <c r="B325" s="37"/>
      <c r="C325" s="37"/>
      <c r="D325" s="94"/>
      <c r="E325" s="37"/>
      <c r="F325" s="37"/>
    </row>
    <row r="326" spans="1:6" ht="15.75" customHeight="1">
      <c r="A326" s="37"/>
      <c r="B326" s="37"/>
      <c r="C326" s="37"/>
      <c r="D326" s="94"/>
      <c r="E326" s="37"/>
      <c r="F326" s="37"/>
    </row>
    <row r="327" spans="1:6" ht="15.75" customHeight="1">
      <c r="A327" s="37"/>
      <c r="B327" s="37"/>
      <c r="C327" s="37"/>
      <c r="D327" s="94"/>
      <c r="E327" s="37"/>
      <c r="F327" s="37"/>
    </row>
    <row r="328" spans="1:6" ht="15.75" customHeight="1">
      <c r="A328" s="37"/>
      <c r="B328" s="37"/>
      <c r="C328" s="37"/>
      <c r="D328" s="94"/>
      <c r="E328" s="37"/>
      <c r="F328" s="37"/>
    </row>
    <row r="329" spans="1:6" ht="15.75" customHeight="1">
      <c r="A329" s="37"/>
      <c r="B329" s="37"/>
      <c r="C329" s="37"/>
      <c r="D329" s="94"/>
      <c r="E329" s="37"/>
      <c r="F329" s="37"/>
    </row>
    <row r="330" spans="1:6" ht="15.75" customHeight="1">
      <c r="A330" s="37"/>
      <c r="B330" s="37"/>
      <c r="C330" s="37"/>
      <c r="D330" s="94"/>
      <c r="E330" s="37"/>
      <c r="F330" s="37"/>
    </row>
    <row r="331" spans="1:6" ht="15.75" customHeight="1">
      <c r="A331" s="37"/>
      <c r="B331" s="37"/>
      <c r="C331" s="37"/>
      <c r="D331" s="94"/>
      <c r="E331" s="37"/>
      <c r="F331" s="37"/>
    </row>
    <row r="332" spans="1:6" ht="15.75" customHeight="1">
      <c r="A332" s="37"/>
      <c r="B332" s="37"/>
      <c r="C332" s="37"/>
      <c r="D332" s="94"/>
      <c r="E332" s="37"/>
      <c r="F332" s="37"/>
    </row>
    <row r="333" spans="1:6" ht="15.75" customHeight="1">
      <c r="A333" s="37"/>
      <c r="B333" s="37"/>
      <c r="C333" s="37"/>
      <c r="D333" s="94"/>
      <c r="E333" s="37"/>
      <c r="F333" s="37"/>
    </row>
    <row r="334" spans="1:6" ht="15.75" customHeight="1">
      <c r="A334" s="37"/>
      <c r="B334" s="37"/>
      <c r="C334" s="37"/>
      <c r="D334" s="94"/>
      <c r="E334" s="37"/>
      <c r="F334" s="37"/>
    </row>
    <row r="335" spans="1:6" ht="15.75" customHeight="1">
      <c r="A335" s="37"/>
      <c r="B335" s="37"/>
      <c r="C335" s="37"/>
      <c r="D335" s="94"/>
      <c r="E335" s="37"/>
      <c r="F335" s="37"/>
    </row>
    <row r="336" spans="1:6" ht="15.75" customHeight="1">
      <c r="A336" s="37"/>
      <c r="B336" s="37"/>
      <c r="C336" s="37"/>
      <c r="D336" s="94"/>
      <c r="E336" s="37"/>
      <c r="F336" s="37"/>
    </row>
    <row r="337" spans="1:6" ht="15.75" customHeight="1">
      <c r="A337" s="37"/>
      <c r="B337" s="37"/>
      <c r="C337" s="37"/>
      <c r="D337" s="94"/>
      <c r="E337" s="37"/>
      <c r="F337" s="37"/>
    </row>
    <row r="338" spans="1:6" ht="15.75" customHeight="1">
      <c r="A338" s="37"/>
      <c r="B338" s="37"/>
      <c r="C338" s="37"/>
      <c r="D338" s="94"/>
      <c r="E338" s="37"/>
      <c r="F338" s="37"/>
    </row>
    <row r="339" spans="1:6" ht="15.75" customHeight="1">
      <c r="A339" s="37"/>
      <c r="B339" s="37"/>
      <c r="C339" s="37"/>
      <c r="D339" s="94"/>
      <c r="E339" s="37"/>
      <c r="F339" s="37"/>
    </row>
    <row r="340" spans="1:6" ht="15.75" customHeight="1">
      <c r="A340" s="37"/>
      <c r="B340" s="37"/>
      <c r="C340" s="37"/>
      <c r="D340" s="94"/>
      <c r="E340" s="37"/>
      <c r="F340" s="37"/>
    </row>
    <row r="341" spans="1:6" ht="15.75" customHeight="1">
      <c r="A341" s="37"/>
      <c r="B341" s="37"/>
      <c r="C341" s="37"/>
      <c r="D341" s="94"/>
      <c r="E341" s="37"/>
      <c r="F341" s="37"/>
    </row>
    <row r="342" spans="1:6" ht="15.75" customHeight="1">
      <c r="A342" s="37"/>
      <c r="B342" s="37"/>
      <c r="C342" s="37"/>
      <c r="D342" s="94"/>
      <c r="E342" s="37"/>
      <c r="F342" s="37"/>
    </row>
    <row r="343" spans="1:6" ht="15.75" customHeight="1">
      <c r="A343" s="37"/>
      <c r="B343" s="37"/>
      <c r="C343" s="37"/>
      <c r="D343" s="94"/>
      <c r="E343" s="37"/>
      <c r="F343" s="37"/>
    </row>
    <row r="344" spans="1:6" ht="15.75" customHeight="1">
      <c r="A344" s="37"/>
      <c r="B344" s="37"/>
      <c r="C344" s="37"/>
      <c r="D344" s="94"/>
      <c r="E344" s="37"/>
      <c r="F344" s="37"/>
    </row>
    <row r="345" spans="1:6" ht="15.75" customHeight="1">
      <c r="A345" s="37"/>
      <c r="B345" s="37"/>
      <c r="C345" s="37"/>
      <c r="D345" s="94"/>
      <c r="E345" s="37"/>
      <c r="F345" s="37"/>
    </row>
    <row r="346" spans="1:6" ht="15.75" customHeight="1">
      <c r="A346" s="37"/>
      <c r="B346" s="37"/>
      <c r="C346" s="37"/>
      <c r="D346" s="94"/>
      <c r="E346" s="37"/>
      <c r="F346" s="37"/>
    </row>
    <row r="347" spans="1:6" ht="15.75" customHeight="1">
      <c r="A347" s="37"/>
      <c r="B347" s="37"/>
      <c r="C347" s="37"/>
      <c r="D347" s="94"/>
      <c r="E347" s="37"/>
      <c r="F347" s="37"/>
    </row>
    <row r="348" spans="1:6" ht="15.75" customHeight="1">
      <c r="A348" s="37"/>
      <c r="B348" s="37"/>
      <c r="C348" s="37"/>
      <c r="D348" s="94"/>
      <c r="E348" s="37"/>
      <c r="F348" s="37"/>
    </row>
    <row r="349" spans="1:6" ht="15.75" customHeight="1">
      <c r="A349" s="37"/>
      <c r="B349" s="37"/>
      <c r="C349" s="37"/>
      <c r="D349" s="94"/>
      <c r="E349" s="37"/>
      <c r="F349" s="37"/>
    </row>
    <row r="350" spans="1:6" ht="15.75" customHeight="1">
      <c r="A350" s="37"/>
      <c r="B350" s="37"/>
      <c r="C350" s="37"/>
      <c r="D350" s="94"/>
      <c r="E350" s="37"/>
      <c r="F350" s="37"/>
    </row>
    <row r="351" spans="1:6" ht="15.75" customHeight="1">
      <c r="A351" s="37"/>
      <c r="B351" s="37"/>
      <c r="C351" s="37"/>
      <c r="D351" s="94"/>
      <c r="E351" s="37"/>
      <c r="F351" s="37"/>
    </row>
    <row r="352" spans="1:6" ht="15.75" customHeight="1">
      <c r="A352" s="37"/>
      <c r="B352" s="37"/>
      <c r="C352" s="37"/>
      <c r="D352" s="94"/>
      <c r="E352" s="37"/>
      <c r="F352" s="37"/>
    </row>
    <row r="353" spans="1:6" ht="12.75">
      <c r="A353" s="37"/>
      <c r="B353" s="37"/>
      <c r="C353" s="37"/>
      <c r="D353" s="94"/>
      <c r="E353" s="37"/>
      <c r="F353" s="37"/>
    </row>
    <row r="354" spans="1:6" ht="12.75">
      <c r="A354" s="37"/>
      <c r="B354" s="37"/>
      <c r="C354" s="37"/>
      <c r="D354" s="94"/>
      <c r="E354" s="37"/>
      <c r="F354" s="37"/>
    </row>
    <row r="355" spans="1:6" ht="12.75">
      <c r="A355" s="37"/>
      <c r="B355" s="37"/>
      <c r="C355" s="37"/>
      <c r="D355" s="94"/>
      <c r="E355" s="37"/>
      <c r="F355" s="37"/>
    </row>
    <row r="356" spans="1:6" ht="12.75">
      <c r="A356" s="37"/>
      <c r="B356" s="37"/>
      <c r="C356" s="37"/>
      <c r="D356" s="94"/>
      <c r="E356" s="37"/>
      <c r="F356" s="37"/>
    </row>
    <row r="357" spans="1:6" ht="12.75">
      <c r="A357" s="37"/>
      <c r="B357" s="37"/>
      <c r="C357" s="37"/>
      <c r="D357" s="94"/>
      <c r="E357" s="37"/>
      <c r="F357" s="37"/>
    </row>
    <row r="358" spans="1:6" ht="12.75">
      <c r="A358" s="37"/>
      <c r="B358" s="37"/>
      <c r="C358" s="37"/>
      <c r="D358" s="94"/>
      <c r="E358" s="37"/>
      <c r="F358" s="37"/>
    </row>
    <row r="359" spans="1:6" ht="12.75">
      <c r="A359" s="37"/>
      <c r="B359" s="37"/>
      <c r="C359" s="37"/>
      <c r="D359" s="94"/>
      <c r="E359" s="37"/>
      <c r="F359" s="37"/>
    </row>
    <row r="360" spans="1:6" ht="12.75">
      <c r="A360" s="37"/>
      <c r="B360" s="37"/>
      <c r="C360" s="37"/>
      <c r="D360" s="94"/>
      <c r="E360" s="37"/>
      <c r="F360" s="37"/>
    </row>
    <row r="361" spans="1:6" ht="12.75">
      <c r="A361" s="37"/>
      <c r="B361" s="37"/>
      <c r="C361" s="37"/>
      <c r="D361" s="94"/>
      <c r="E361" s="37"/>
      <c r="F361" s="37"/>
    </row>
    <row r="362" spans="1:6" ht="12.75">
      <c r="A362" s="37"/>
      <c r="B362" s="37"/>
      <c r="C362" s="37"/>
      <c r="D362" s="94"/>
      <c r="E362" s="37"/>
      <c r="F362" s="37"/>
    </row>
    <row r="363" spans="1:6" ht="12.75">
      <c r="A363" s="37"/>
      <c r="B363" s="37"/>
      <c r="C363" s="37"/>
      <c r="D363" s="94"/>
      <c r="E363" s="37"/>
      <c r="F363" s="37"/>
    </row>
    <row r="364" spans="1:6" ht="12.75">
      <c r="A364" s="37"/>
      <c r="B364" s="37"/>
      <c r="C364" s="37"/>
      <c r="D364" s="94"/>
      <c r="E364" s="37"/>
      <c r="F364" s="37"/>
    </row>
    <row r="365" spans="1:6" ht="12.75">
      <c r="A365" s="37"/>
      <c r="B365" s="37"/>
      <c r="C365" s="37"/>
      <c r="D365" s="94"/>
      <c r="E365" s="37"/>
      <c r="F365" s="37"/>
    </row>
    <row r="366" spans="1:6" ht="12.75">
      <c r="A366" s="37"/>
      <c r="B366" s="37"/>
      <c r="C366" s="37"/>
      <c r="D366" s="94"/>
      <c r="E366" s="37"/>
      <c r="F366" s="37"/>
    </row>
    <row r="367" spans="1:6" ht="12.75">
      <c r="A367" s="37"/>
      <c r="B367" s="37"/>
      <c r="C367" s="37"/>
      <c r="D367" s="94"/>
      <c r="E367" s="37"/>
      <c r="F367" s="37"/>
    </row>
    <row r="368" spans="1:6" ht="12.75">
      <c r="A368" s="37"/>
      <c r="B368" s="37"/>
      <c r="C368" s="37"/>
      <c r="D368" s="94"/>
      <c r="E368" s="37"/>
      <c r="F368" s="37"/>
    </row>
    <row r="369" spans="1:6" ht="12.75">
      <c r="A369" s="37"/>
      <c r="B369" s="37"/>
      <c r="C369" s="37"/>
      <c r="D369" s="94"/>
      <c r="E369" s="37"/>
      <c r="F369" s="37"/>
    </row>
    <row r="370" spans="1:6" ht="12.75">
      <c r="A370" s="37"/>
      <c r="B370" s="37"/>
      <c r="C370" s="37"/>
      <c r="D370" s="94"/>
      <c r="E370" s="37"/>
      <c r="F370" s="37"/>
    </row>
    <row r="371" spans="1:6" ht="12.75">
      <c r="A371" s="37"/>
      <c r="B371" s="37"/>
      <c r="C371" s="37"/>
      <c r="D371" s="94"/>
      <c r="E371" s="37"/>
      <c r="F371" s="37"/>
    </row>
    <row r="372" spans="1:6" ht="12.75">
      <c r="A372" s="37"/>
      <c r="B372" s="37"/>
      <c r="C372" s="37"/>
      <c r="D372" s="94"/>
      <c r="E372" s="37"/>
      <c r="F372" s="37"/>
    </row>
    <row r="373" spans="1:6" ht="12.75">
      <c r="A373" s="37"/>
      <c r="B373" s="37"/>
      <c r="C373" s="37"/>
      <c r="D373" s="94"/>
      <c r="E373" s="37"/>
      <c r="F373" s="37"/>
    </row>
    <row r="374" spans="1:6" ht="12.75">
      <c r="A374" s="37"/>
      <c r="B374" s="37"/>
      <c r="C374" s="37"/>
      <c r="D374" s="94"/>
      <c r="E374" s="37"/>
      <c r="F374" s="37"/>
    </row>
    <row r="375" spans="1:6" ht="12.75">
      <c r="A375" s="37"/>
      <c r="B375" s="37"/>
      <c r="C375" s="37"/>
      <c r="D375" s="94"/>
      <c r="E375" s="37"/>
      <c r="F375" s="37"/>
    </row>
    <row r="376" spans="1:6" ht="12.75">
      <c r="A376" s="37"/>
      <c r="B376" s="37"/>
      <c r="C376" s="37"/>
      <c r="D376" s="94"/>
      <c r="E376" s="37"/>
      <c r="F376" s="37"/>
    </row>
    <row r="377" spans="1:6" ht="12.75">
      <c r="A377" s="37"/>
      <c r="B377" s="37"/>
      <c r="C377" s="37"/>
      <c r="D377" s="94"/>
      <c r="E377" s="37"/>
      <c r="F377" s="37"/>
    </row>
    <row r="378" spans="1:6" ht="12.75">
      <c r="A378" s="37"/>
      <c r="B378" s="37"/>
      <c r="C378" s="37"/>
      <c r="D378" s="94"/>
      <c r="E378" s="37"/>
      <c r="F378" s="37"/>
    </row>
    <row r="379" spans="1:6" ht="12.75">
      <c r="A379" s="37"/>
      <c r="B379" s="37"/>
      <c r="C379" s="37"/>
      <c r="D379" s="94"/>
      <c r="E379" s="37"/>
      <c r="F379" s="37"/>
    </row>
    <row r="380" spans="1:6" ht="12.75">
      <c r="A380" s="37"/>
      <c r="B380" s="37"/>
      <c r="C380" s="37"/>
      <c r="D380" s="94"/>
      <c r="E380" s="37"/>
      <c r="F380" s="37"/>
    </row>
    <row r="381" spans="1:6" ht="12.75">
      <c r="A381" s="37"/>
      <c r="B381" s="37"/>
      <c r="C381" s="37"/>
      <c r="D381" s="94"/>
      <c r="E381" s="37"/>
      <c r="F381" s="37"/>
    </row>
    <row r="382" spans="1:6" ht="12.75">
      <c r="A382" s="37"/>
      <c r="B382" s="37"/>
      <c r="C382" s="37"/>
      <c r="D382" s="94"/>
      <c r="E382" s="37"/>
      <c r="F382" s="37"/>
    </row>
    <row r="383" spans="1:6" ht="12.75">
      <c r="A383" s="37"/>
      <c r="B383" s="37"/>
      <c r="C383" s="37"/>
      <c r="D383" s="94"/>
      <c r="E383" s="37"/>
      <c r="F383" s="37"/>
    </row>
    <row r="384" spans="1:6" ht="12.75">
      <c r="A384" s="37"/>
      <c r="B384" s="37"/>
      <c r="C384" s="37"/>
      <c r="D384" s="94"/>
      <c r="E384" s="37"/>
      <c r="F384" s="37"/>
    </row>
    <row r="385" spans="1:6" ht="12.75">
      <c r="A385" s="37"/>
      <c r="B385" s="37"/>
      <c r="C385" s="37"/>
      <c r="D385" s="94"/>
      <c r="E385" s="37"/>
      <c r="F385" s="37"/>
    </row>
    <row r="386" spans="1:6" ht="12.75">
      <c r="A386" s="37"/>
      <c r="B386" s="37"/>
      <c r="C386" s="37"/>
      <c r="D386" s="94"/>
      <c r="E386" s="37"/>
      <c r="F386" s="37"/>
    </row>
    <row r="387" spans="1:6" ht="12.75">
      <c r="A387" s="37"/>
      <c r="B387" s="37"/>
      <c r="C387" s="37"/>
      <c r="D387" s="94"/>
      <c r="E387" s="37"/>
      <c r="F387" s="37"/>
    </row>
    <row r="388" spans="1:6" ht="12.75">
      <c r="A388" s="37"/>
      <c r="B388" s="37"/>
      <c r="C388" s="37"/>
      <c r="D388" s="94"/>
      <c r="E388" s="37"/>
      <c r="F388" s="37"/>
    </row>
    <row r="389" spans="1:6" ht="12.75">
      <c r="A389" s="37"/>
      <c r="B389" s="37"/>
      <c r="C389" s="37"/>
      <c r="D389" s="94"/>
      <c r="E389" s="37"/>
      <c r="F389" s="37"/>
    </row>
    <row r="390" spans="1:6" ht="12.75">
      <c r="A390" s="37"/>
      <c r="B390" s="37"/>
      <c r="C390" s="37"/>
      <c r="D390" s="94"/>
      <c r="E390" s="37"/>
      <c r="F390" s="37"/>
    </row>
    <row r="391" spans="1:6" ht="12.75">
      <c r="A391" s="37"/>
      <c r="B391" s="37"/>
      <c r="C391" s="37"/>
      <c r="D391" s="94"/>
      <c r="E391" s="37"/>
      <c r="F391" s="37"/>
    </row>
    <row r="392" spans="1:6" ht="12.75">
      <c r="A392" s="37"/>
      <c r="B392" s="37"/>
      <c r="C392" s="37"/>
      <c r="D392" s="94"/>
      <c r="E392" s="37"/>
      <c r="F392" s="37"/>
    </row>
    <row r="393" spans="1:6" ht="12.75">
      <c r="A393" s="37"/>
      <c r="B393" s="37"/>
      <c r="C393" s="37"/>
      <c r="D393" s="94"/>
      <c r="E393" s="37"/>
      <c r="F393" s="37"/>
    </row>
    <row r="394" spans="1:6" ht="12.75">
      <c r="A394" s="37"/>
      <c r="B394" s="37"/>
      <c r="C394" s="37"/>
      <c r="D394" s="94"/>
      <c r="E394" s="37"/>
      <c r="F394" s="37"/>
    </row>
    <row r="395" spans="1:6" ht="12.75">
      <c r="A395" s="37"/>
      <c r="B395" s="37"/>
      <c r="C395" s="37"/>
      <c r="D395" s="94"/>
      <c r="E395" s="37"/>
      <c r="F395" s="37"/>
    </row>
    <row r="396" spans="1:6" ht="12.75">
      <c r="A396" s="37"/>
      <c r="B396" s="37"/>
      <c r="C396" s="37"/>
      <c r="D396" s="94"/>
      <c r="E396" s="37"/>
      <c r="F396" s="37"/>
    </row>
    <row r="397" spans="1:6" ht="12.75">
      <c r="A397" s="37"/>
      <c r="B397" s="37"/>
      <c r="C397" s="37"/>
      <c r="D397" s="94"/>
      <c r="E397" s="37"/>
      <c r="F397" s="37"/>
    </row>
    <row r="398" spans="1:6" ht="12.75">
      <c r="A398" s="37"/>
      <c r="B398" s="37"/>
      <c r="C398" s="37"/>
      <c r="D398" s="94"/>
      <c r="E398" s="37"/>
      <c r="F398" s="37"/>
    </row>
    <row r="399" spans="1:6" ht="12.75">
      <c r="A399" s="37"/>
      <c r="B399" s="37"/>
      <c r="C399" s="37"/>
      <c r="D399" s="94"/>
      <c r="E399" s="37"/>
      <c r="F399" s="37"/>
    </row>
    <row r="400" spans="1:6" ht="12.75">
      <c r="A400" s="37"/>
      <c r="B400" s="37"/>
      <c r="C400" s="37"/>
      <c r="D400" s="94"/>
      <c r="E400" s="37"/>
      <c r="F400" s="37"/>
    </row>
    <row r="401" spans="1:6" ht="12.75">
      <c r="A401" s="37"/>
      <c r="B401" s="37"/>
      <c r="C401" s="37"/>
      <c r="D401" s="94"/>
      <c r="E401" s="37"/>
      <c r="F401" s="37"/>
    </row>
    <row r="402" spans="1:6" ht="12.75">
      <c r="A402" s="37"/>
      <c r="B402" s="37"/>
      <c r="C402" s="37"/>
      <c r="D402" s="94"/>
      <c r="E402" s="37"/>
      <c r="F402" s="37"/>
    </row>
    <row r="403" spans="1:6" ht="12.75">
      <c r="A403" s="37"/>
      <c r="B403" s="37"/>
      <c r="C403" s="37"/>
      <c r="D403" s="94"/>
      <c r="E403" s="37"/>
      <c r="F403" s="37"/>
    </row>
    <row r="404" spans="1:6" ht="12.75">
      <c r="A404" s="37"/>
      <c r="B404" s="37"/>
      <c r="C404" s="37"/>
      <c r="D404" s="94"/>
      <c r="E404" s="37"/>
      <c r="F404" s="37"/>
    </row>
    <row r="405" spans="1:6" ht="12.75">
      <c r="A405" s="37"/>
      <c r="B405" s="37"/>
      <c r="C405" s="37"/>
      <c r="D405" s="94"/>
      <c r="E405" s="37"/>
      <c r="F405" s="37"/>
    </row>
    <row r="406" spans="1:6" ht="12.75">
      <c r="A406" s="37"/>
      <c r="B406" s="37"/>
      <c r="C406" s="37"/>
      <c r="D406" s="94"/>
      <c r="E406" s="37"/>
      <c r="F406" s="37"/>
    </row>
    <row r="407" spans="1:6" ht="12.75">
      <c r="A407" s="37"/>
      <c r="B407" s="37"/>
      <c r="C407" s="37"/>
      <c r="D407" s="94"/>
      <c r="E407" s="37"/>
      <c r="F407" s="37"/>
    </row>
    <row r="408" spans="1:6" ht="12.75">
      <c r="A408" s="37"/>
      <c r="B408" s="37"/>
      <c r="C408" s="37"/>
      <c r="D408" s="94"/>
      <c r="E408" s="37"/>
      <c r="F408" s="37"/>
    </row>
    <row r="409" spans="1:6" ht="12.75">
      <c r="A409" s="37"/>
      <c r="B409" s="37"/>
      <c r="C409" s="37"/>
      <c r="D409" s="94"/>
      <c r="E409" s="37"/>
      <c r="F409" s="37"/>
    </row>
    <row r="410" spans="1:6" ht="12.75">
      <c r="A410" s="37"/>
      <c r="B410" s="37"/>
      <c r="C410" s="37"/>
      <c r="D410" s="94"/>
      <c r="E410" s="37"/>
      <c r="F410" s="37"/>
    </row>
    <row r="411" spans="1:6" ht="12.75">
      <c r="A411" s="37"/>
      <c r="B411" s="37"/>
      <c r="C411" s="37"/>
      <c r="D411" s="94"/>
      <c r="E411" s="37"/>
      <c r="F411" s="37"/>
    </row>
    <row r="412" spans="1:6" ht="12.75">
      <c r="A412" s="37"/>
      <c r="B412" s="37"/>
      <c r="C412" s="37"/>
      <c r="D412" s="94"/>
      <c r="E412" s="37"/>
      <c r="F412" s="37"/>
    </row>
    <row r="413" spans="1:6" ht="12.75">
      <c r="A413" s="37"/>
      <c r="B413" s="37"/>
      <c r="C413" s="37"/>
      <c r="D413" s="94"/>
      <c r="E413" s="37"/>
      <c r="F413" s="37"/>
    </row>
    <row r="414" spans="1:6" ht="12.75">
      <c r="A414" s="37"/>
      <c r="B414" s="37"/>
      <c r="C414" s="37"/>
      <c r="D414" s="94"/>
      <c r="E414" s="37"/>
      <c r="F414" s="37"/>
    </row>
    <row r="415" spans="1:6" ht="12.75">
      <c r="A415" s="37"/>
      <c r="B415" s="37"/>
      <c r="C415" s="37"/>
      <c r="D415" s="94"/>
      <c r="E415" s="37"/>
      <c r="F415" s="37"/>
    </row>
    <row r="416" spans="1:6" ht="12.75">
      <c r="A416" s="37"/>
      <c r="B416" s="37"/>
      <c r="C416" s="37"/>
      <c r="D416" s="94"/>
      <c r="E416" s="37"/>
      <c r="F416" s="37"/>
    </row>
    <row r="417" spans="1:6" ht="12.75">
      <c r="A417" s="37"/>
      <c r="B417" s="37"/>
      <c r="C417" s="37"/>
      <c r="D417" s="94"/>
      <c r="E417" s="37"/>
      <c r="F417" s="37"/>
    </row>
    <row r="418" spans="1:6" ht="12.75">
      <c r="A418" s="37"/>
      <c r="B418" s="37"/>
      <c r="C418" s="37"/>
      <c r="D418" s="94"/>
      <c r="E418" s="37"/>
      <c r="F418" s="37"/>
    </row>
    <row r="419" spans="1:6" ht="12.75">
      <c r="A419" s="37"/>
      <c r="B419" s="37"/>
      <c r="C419" s="37"/>
      <c r="D419" s="94"/>
      <c r="E419" s="37"/>
      <c r="F419" s="37"/>
    </row>
    <row r="420" spans="1:6" ht="12.75">
      <c r="A420" s="37"/>
      <c r="B420" s="37"/>
      <c r="C420" s="37"/>
      <c r="D420" s="94"/>
      <c r="E420" s="37"/>
      <c r="F420" s="37"/>
    </row>
    <row r="421" spans="1:6" ht="12.75">
      <c r="A421" s="37"/>
      <c r="B421" s="37"/>
      <c r="C421" s="37"/>
      <c r="D421" s="94"/>
      <c r="E421" s="37"/>
      <c r="F421" s="37"/>
    </row>
    <row r="422" spans="1:6" ht="12.75">
      <c r="A422" s="37"/>
      <c r="B422" s="37"/>
      <c r="C422" s="37"/>
      <c r="D422" s="94"/>
      <c r="E422" s="37"/>
      <c r="F422" s="37"/>
    </row>
    <row r="423" spans="1:6" ht="12.75">
      <c r="A423" s="37"/>
      <c r="B423" s="37"/>
      <c r="C423" s="37"/>
      <c r="D423" s="94"/>
      <c r="E423" s="37"/>
      <c r="F423" s="37"/>
    </row>
    <row r="424" spans="1:6" ht="12.75">
      <c r="A424" s="37"/>
      <c r="B424" s="37"/>
      <c r="C424" s="37"/>
      <c r="D424" s="94"/>
      <c r="E424" s="37"/>
      <c r="F424" s="37"/>
    </row>
    <row r="425" spans="1:6" ht="12.75">
      <c r="A425" s="37"/>
      <c r="B425" s="37"/>
      <c r="C425" s="37"/>
      <c r="D425" s="94"/>
      <c r="E425" s="37"/>
      <c r="F425" s="37"/>
    </row>
    <row r="426" spans="1:6" ht="12.75">
      <c r="A426" s="37"/>
      <c r="B426" s="37"/>
      <c r="C426" s="37"/>
      <c r="D426" s="94"/>
      <c r="E426" s="37"/>
      <c r="F426" s="37"/>
    </row>
    <row r="427" spans="1:6" ht="12.75">
      <c r="A427" s="37"/>
      <c r="B427" s="37"/>
      <c r="C427" s="37"/>
      <c r="D427" s="94"/>
      <c r="E427" s="37"/>
      <c r="F427" s="37"/>
    </row>
    <row r="428" spans="1:6" ht="12.75">
      <c r="A428" s="37"/>
      <c r="B428" s="37"/>
      <c r="C428" s="37"/>
      <c r="D428" s="94"/>
      <c r="E428" s="37"/>
      <c r="F428" s="37"/>
    </row>
    <row r="429" spans="1:6" ht="12.75">
      <c r="A429" s="37"/>
      <c r="B429" s="37"/>
      <c r="C429" s="37"/>
      <c r="D429" s="94"/>
      <c r="E429" s="37"/>
      <c r="F429" s="37"/>
    </row>
    <row r="430" spans="1:6" ht="12.75">
      <c r="A430" s="37"/>
      <c r="B430" s="37"/>
      <c r="C430" s="37"/>
      <c r="D430" s="94"/>
      <c r="E430" s="37"/>
      <c r="F430" s="37"/>
    </row>
    <row r="431" spans="1:6" ht="12.75">
      <c r="A431" s="37"/>
      <c r="B431" s="37"/>
      <c r="C431" s="37"/>
      <c r="D431" s="94"/>
      <c r="E431" s="37"/>
      <c r="F431" s="37"/>
    </row>
    <row r="432" spans="1:6" ht="12.75">
      <c r="A432" s="37"/>
      <c r="B432" s="37"/>
      <c r="C432" s="37"/>
      <c r="D432" s="94"/>
      <c r="E432" s="37"/>
      <c r="F432" s="37"/>
    </row>
    <row r="433" spans="1:6" ht="12.75">
      <c r="A433" s="37"/>
      <c r="B433" s="37"/>
      <c r="C433" s="37"/>
      <c r="D433" s="94"/>
      <c r="E433" s="37"/>
      <c r="F433" s="37"/>
    </row>
    <row r="434" spans="1:6" ht="12.75">
      <c r="A434" s="37"/>
      <c r="B434" s="37"/>
      <c r="C434" s="37"/>
      <c r="D434" s="94"/>
      <c r="E434" s="37"/>
      <c r="F434" s="37"/>
    </row>
    <row r="435" spans="1:6" ht="12.75">
      <c r="A435" s="37"/>
      <c r="B435" s="37"/>
      <c r="C435" s="37"/>
      <c r="D435" s="94"/>
      <c r="E435" s="37"/>
      <c r="F435" s="37"/>
    </row>
    <row r="436" spans="1:6" ht="12.75">
      <c r="A436" s="37"/>
      <c r="B436" s="37"/>
      <c r="C436" s="37"/>
      <c r="D436" s="94"/>
      <c r="E436" s="37"/>
      <c r="F436" s="37"/>
    </row>
    <row r="437" spans="1:6" ht="12.75">
      <c r="A437" s="37"/>
      <c r="B437" s="37"/>
      <c r="C437" s="37"/>
      <c r="D437" s="94"/>
      <c r="E437" s="37"/>
      <c r="F437" s="37"/>
    </row>
    <row r="438" spans="1:6" ht="12.75">
      <c r="A438" s="37"/>
      <c r="B438" s="37"/>
      <c r="C438" s="37"/>
      <c r="D438" s="94"/>
      <c r="E438" s="37"/>
      <c r="F438" s="37"/>
    </row>
    <row r="439" spans="1:6" ht="12.75">
      <c r="A439" s="37"/>
      <c r="B439" s="37"/>
      <c r="C439" s="37"/>
      <c r="D439" s="94"/>
      <c r="E439" s="37"/>
      <c r="F439" s="37"/>
    </row>
    <row r="440" spans="1:6" ht="12.75">
      <c r="A440" s="37"/>
      <c r="B440" s="37"/>
      <c r="C440" s="37"/>
      <c r="D440" s="94"/>
      <c r="E440" s="37"/>
      <c r="F440" s="37"/>
    </row>
    <row r="441" spans="1:6" ht="12.75">
      <c r="A441" s="37"/>
      <c r="B441" s="37"/>
      <c r="C441" s="37"/>
      <c r="D441" s="94"/>
      <c r="E441" s="37"/>
      <c r="F441" s="37"/>
    </row>
    <row r="442" spans="1:6" ht="12.75">
      <c r="A442" s="37"/>
      <c r="B442" s="37"/>
      <c r="C442" s="37"/>
      <c r="D442" s="94"/>
      <c r="E442" s="37"/>
      <c r="F442" s="37"/>
    </row>
    <row r="443" spans="1:6" ht="12.75">
      <c r="A443" s="37"/>
      <c r="B443" s="37"/>
      <c r="C443" s="37"/>
      <c r="D443" s="94"/>
      <c r="E443" s="37"/>
      <c r="F443" s="37"/>
    </row>
    <row r="444" spans="1:6" ht="12.75">
      <c r="A444" s="37"/>
      <c r="B444" s="37"/>
      <c r="C444" s="37"/>
      <c r="D444" s="94"/>
      <c r="E444" s="37"/>
      <c r="F444" s="37"/>
    </row>
    <row r="445" spans="1:6" ht="12.75">
      <c r="A445" s="37"/>
      <c r="B445" s="37"/>
      <c r="C445" s="37"/>
      <c r="D445" s="94"/>
      <c r="E445" s="37"/>
      <c r="F445" s="37"/>
    </row>
    <row r="446" spans="1:6" ht="12.75">
      <c r="A446" s="37"/>
      <c r="B446" s="37"/>
      <c r="C446" s="37"/>
      <c r="D446" s="94"/>
      <c r="E446" s="37"/>
      <c r="F446" s="37"/>
    </row>
    <row r="447" spans="1:6" ht="12.75">
      <c r="A447" s="37"/>
      <c r="B447" s="37"/>
      <c r="C447" s="37"/>
      <c r="D447" s="94"/>
      <c r="E447" s="37"/>
      <c r="F447" s="37"/>
    </row>
    <row r="448" spans="1:6" ht="12.75">
      <c r="A448" s="37"/>
      <c r="B448" s="37"/>
      <c r="C448" s="37"/>
      <c r="D448" s="94"/>
      <c r="E448" s="37"/>
      <c r="F448" s="37"/>
    </row>
    <row r="449" spans="1:6" ht="12.75">
      <c r="A449" s="37"/>
      <c r="B449" s="37"/>
      <c r="C449" s="37"/>
      <c r="D449" s="94"/>
      <c r="E449" s="37"/>
      <c r="F449" s="37"/>
    </row>
    <row r="450" spans="1:6" ht="12.75">
      <c r="A450" s="37"/>
      <c r="B450" s="37"/>
      <c r="C450" s="37"/>
      <c r="D450" s="94"/>
      <c r="E450" s="37"/>
      <c r="F450" s="37"/>
    </row>
    <row r="451" spans="1:6" ht="12.75">
      <c r="A451" s="37"/>
      <c r="B451" s="37"/>
      <c r="C451" s="37"/>
      <c r="D451" s="94"/>
      <c r="E451" s="37"/>
      <c r="F451" s="37"/>
    </row>
    <row r="452" spans="1:6" ht="12.75">
      <c r="A452" s="37"/>
      <c r="B452" s="37"/>
      <c r="C452" s="37"/>
      <c r="D452" s="94"/>
      <c r="E452" s="37"/>
      <c r="F452" s="37"/>
    </row>
    <row r="453" spans="1:6" ht="12.75">
      <c r="A453" s="37"/>
      <c r="B453" s="37"/>
      <c r="C453" s="37"/>
      <c r="D453" s="94"/>
      <c r="E453" s="37"/>
      <c r="F453" s="37"/>
    </row>
    <row r="454" spans="1:6" ht="12.75">
      <c r="A454" s="37"/>
      <c r="B454" s="37"/>
      <c r="C454" s="37"/>
      <c r="D454" s="94"/>
      <c r="E454" s="37"/>
      <c r="F454" s="37"/>
    </row>
    <row r="455" spans="1:6" ht="12.75">
      <c r="A455" s="37"/>
      <c r="B455" s="37"/>
      <c r="C455" s="37"/>
      <c r="D455" s="94"/>
      <c r="E455" s="37"/>
      <c r="F455" s="37"/>
    </row>
    <row r="456" spans="1:6" ht="12.75">
      <c r="A456" s="37"/>
      <c r="B456" s="37"/>
      <c r="C456" s="37"/>
      <c r="D456" s="94"/>
      <c r="E456" s="37"/>
      <c r="F456" s="37"/>
    </row>
    <row r="457" spans="1:6" ht="12.75">
      <c r="A457" s="37"/>
      <c r="B457" s="37"/>
      <c r="C457" s="37"/>
      <c r="D457" s="94"/>
      <c r="E457" s="37"/>
      <c r="F457" s="37"/>
    </row>
    <row r="458" spans="1:6" ht="12.75">
      <c r="A458" s="37"/>
      <c r="B458" s="37"/>
      <c r="C458" s="37"/>
      <c r="D458" s="94"/>
      <c r="E458" s="37"/>
      <c r="F458" s="37"/>
    </row>
    <row r="459" spans="1:6" ht="12.75">
      <c r="A459" s="37"/>
      <c r="B459" s="37"/>
      <c r="C459" s="37"/>
      <c r="D459" s="94"/>
      <c r="E459" s="37"/>
      <c r="F459" s="37"/>
    </row>
    <row r="460" spans="1:6" ht="12.75">
      <c r="A460" s="37"/>
      <c r="B460" s="37"/>
      <c r="C460" s="37"/>
      <c r="D460" s="94"/>
      <c r="E460" s="37"/>
      <c r="F460" s="37"/>
    </row>
    <row r="461" spans="1:6" ht="12.75">
      <c r="A461" s="37"/>
      <c r="B461" s="37"/>
      <c r="C461" s="37"/>
      <c r="D461" s="94"/>
      <c r="E461" s="37"/>
      <c r="F461" s="37"/>
    </row>
    <row r="462" spans="1:6" ht="12.75">
      <c r="A462" s="37"/>
      <c r="B462" s="37"/>
      <c r="C462" s="37"/>
      <c r="D462" s="94"/>
      <c r="E462" s="37"/>
      <c r="F462" s="37"/>
    </row>
    <row r="463" spans="1:6" ht="12.75">
      <c r="A463" s="37"/>
      <c r="B463" s="37"/>
      <c r="C463" s="37"/>
      <c r="D463" s="94"/>
      <c r="E463" s="37"/>
      <c r="F463" s="37"/>
    </row>
    <row r="464" spans="1:6" ht="12.75">
      <c r="A464" s="37"/>
      <c r="B464" s="37"/>
      <c r="C464" s="37"/>
      <c r="D464" s="94"/>
      <c r="E464" s="37"/>
      <c r="F464" s="37"/>
    </row>
    <row r="465" spans="1:6" ht="12.75">
      <c r="A465" s="37"/>
      <c r="B465" s="37"/>
      <c r="C465" s="37"/>
      <c r="D465" s="94"/>
      <c r="E465" s="37"/>
      <c r="F465" s="37"/>
    </row>
    <row r="466" spans="1:6" ht="12.75">
      <c r="A466" s="37"/>
      <c r="B466" s="37"/>
      <c r="C466" s="37"/>
      <c r="D466" s="94"/>
      <c r="E466" s="37"/>
      <c r="F466" s="37"/>
    </row>
    <row r="467" spans="1:6" ht="12.75">
      <c r="A467" s="37"/>
      <c r="B467" s="37"/>
      <c r="C467" s="37"/>
      <c r="D467" s="94"/>
      <c r="E467" s="37"/>
      <c r="F467" s="37"/>
    </row>
    <row r="468" spans="1:6" ht="12.75">
      <c r="A468" s="37"/>
      <c r="B468" s="37"/>
      <c r="C468" s="37"/>
      <c r="D468" s="94"/>
      <c r="E468" s="37"/>
      <c r="F468" s="37"/>
    </row>
    <row r="469" spans="1:6" ht="12.75">
      <c r="A469" s="37"/>
      <c r="B469" s="37"/>
      <c r="C469" s="37"/>
      <c r="D469" s="94"/>
      <c r="E469" s="37"/>
      <c r="F469" s="37"/>
    </row>
    <row r="470" spans="1:6" ht="12.75">
      <c r="A470" s="37"/>
      <c r="B470" s="37"/>
      <c r="C470" s="37"/>
      <c r="D470" s="94"/>
      <c r="E470" s="37"/>
      <c r="F470" s="37"/>
    </row>
    <row r="471" spans="1:6" ht="12.75">
      <c r="A471" s="37"/>
      <c r="B471" s="37"/>
      <c r="C471" s="37"/>
      <c r="D471" s="94"/>
      <c r="E471" s="37"/>
      <c r="F471" s="37"/>
    </row>
    <row r="472" spans="1:6" ht="12.75">
      <c r="A472" s="37"/>
      <c r="B472" s="37"/>
      <c r="C472" s="37"/>
      <c r="D472" s="94"/>
      <c r="E472" s="37"/>
      <c r="F472" s="37"/>
    </row>
    <row r="473" spans="1:6" ht="12.75">
      <c r="A473" s="37"/>
      <c r="B473" s="37"/>
      <c r="C473" s="37"/>
      <c r="D473" s="94"/>
      <c r="E473" s="37"/>
      <c r="F473" s="37"/>
    </row>
    <row r="474" spans="1:6" ht="12.75">
      <c r="A474" s="37"/>
      <c r="B474" s="37"/>
      <c r="C474" s="37"/>
      <c r="D474" s="94"/>
      <c r="E474" s="37"/>
      <c r="F474" s="37"/>
    </row>
    <row r="475" spans="1:6" ht="12.75">
      <c r="A475" s="37"/>
      <c r="B475" s="37"/>
      <c r="C475" s="37"/>
      <c r="D475" s="94"/>
      <c r="E475" s="37"/>
      <c r="F475" s="37"/>
    </row>
    <row r="476" spans="1:6" ht="12.75">
      <c r="A476" s="37"/>
      <c r="B476" s="37"/>
      <c r="C476" s="37"/>
      <c r="D476" s="94"/>
      <c r="E476" s="37"/>
      <c r="F476" s="37"/>
    </row>
    <row r="477" spans="1:6" ht="12.75">
      <c r="A477" s="37"/>
      <c r="B477" s="37"/>
      <c r="C477" s="37"/>
      <c r="D477" s="94"/>
      <c r="E477" s="37"/>
      <c r="F477" s="37"/>
    </row>
    <row r="478" spans="1:6" ht="12.75">
      <c r="A478" s="37"/>
      <c r="B478" s="37"/>
      <c r="C478" s="37"/>
      <c r="D478" s="94"/>
      <c r="E478" s="37"/>
      <c r="F478" s="37"/>
    </row>
    <row r="479" spans="1:6" ht="12.75">
      <c r="A479" s="37"/>
      <c r="B479" s="37"/>
      <c r="C479" s="37"/>
      <c r="D479" s="94"/>
      <c r="E479" s="37"/>
      <c r="F479" s="37"/>
    </row>
    <row r="480" spans="1:6" ht="12.75">
      <c r="A480" s="37"/>
      <c r="B480" s="37"/>
      <c r="C480" s="37"/>
      <c r="D480" s="94"/>
      <c r="E480" s="37"/>
      <c r="F480" s="37"/>
    </row>
    <row r="481" spans="1:6" ht="12.75">
      <c r="A481" s="37"/>
      <c r="B481" s="37"/>
      <c r="C481" s="37"/>
      <c r="D481" s="94"/>
      <c r="E481" s="37"/>
      <c r="F481" s="37"/>
    </row>
    <row r="482" spans="1:6" ht="12.75">
      <c r="A482" s="37"/>
      <c r="B482" s="37"/>
      <c r="C482" s="37"/>
      <c r="D482" s="94"/>
      <c r="E482" s="37"/>
      <c r="F482" s="37"/>
    </row>
    <row r="483" spans="1:6" ht="12.75">
      <c r="A483" s="37"/>
      <c r="B483" s="37"/>
      <c r="C483" s="37"/>
      <c r="D483" s="94"/>
      <c r="E483" s="37"/>
      <c r="F483" s="37"/>
    </row>
    <row r="484" spans="1:6" ht="12.75">
      <c r="A484" s="37"/>
      <c r="B484" s="37"/>
      <c r="C484" s="37"/>
      <c r="D484" s="94"/>
      <c r="E484" s="37"/>
      <c r="F484" s="37"/>
    </row>
    <row r="485" spans="1:6" ht="12.75">
      <c r="A485" s="37"/>
      <c r="B485" s="37"/>
      <c r="C485" s="37"/>
      <c r="D485" s="94"/>
      <c r="E485" s="37"/>
      <c r="F485" s="37"/>
    </row>
    <row r="486" spans="1:6" ht="12.75">
      <c r="A486" s="37"/>
      <c r="B486" s="37"/>
      <c r="C486" s="37"/>
      <c r="D486" s="94"/>
      <c r="E486" s="37"/>
      <c r="F486" s="37"/>
    </row>
    <row r="487" spans="1:6" ht="12.75">
      <c r="A487" s="37"/>
      <c r="B487" s="37"/>
      <c r="C487" s="37"/>
      <c r="D487" s="94"/>
      <c r="E487" s="37"/>
      <c r="F487" s="37"/>
    </row>
    <row r="488" spans="1:6" ht="12.75">
      <c r="A488" s="37"/>
      <c r="B488" s="37"/>
      <c r="C488" s="37"/>
      <c r="D488" s="94"/>
      <c r="E488" s="37"/>
      <c r="F488" s="37"/>
    </row>
    <row r="489" spans="1:6" ht="12.75">
      <c r="A489" s="37"/>
      <c r="B489" s="37"/>
      <c r="C489" s="37"/>
      <c r="D489" s="94"/>
      <c r="E489" s="37"/>
      <c r="F489" s="37"/>
    </row>
    <row r="490" spans="1:6" ht="12.75">
      <c r="A490" s="37"/>
      <c r="B490" s="37"/>
      <c r="C490" s="37"/>
      <c r="D490" s="94"/>
      <c r="E490" s="37"/>
      <c r="F490" s="37"/>
    </row>
    <row r="491" spans="1:6" ht="12.75">
      <c r="A491" s="37"/>
      <c r="B491" s="37"/>
      <c r="C491" s="37"/>
      <c r="D491" s="94"/>
      <c r="E491" s="37"/>
      <c r="F491" s="37"/>
    </row>
    <row r="492" spans="1:6" ht="12.75">
      <c r="A492" s="37"/>
      <c r="B492" s="37"/>
      <c r="C492" s="37"/>
      <c r="D492" s="94"/>
      <c r="E492" s="37"/>
      <c r="F492" s="37"/>
    </row>
    <row r="493" spans="1:6" ht="12.75">
      <c r="A493" s="37"/>
      <c r="B493" s="37"/>
      <c r="C493" s="37"/>
      <c r="D493" s="94"/>
      <c r="E493" s="37"/>
      <c r="F493" s="37"/>
    </row>
    <row r="494" spans="1:6" ht="12.75">
      <c r="A494" s="37"/>
      <c r="B494" s="37"/>
      <c r="C494" s="37"/>
      <c r="D494" s="94"/>
      <c r="E494" s="37"/>
      <c r="F494" s="37"/>
    </row>
    <row r="495" spans="1:6" ht="12.75">
      <c r="A495" s="37"/>
      <c r="B495" s="37"/>
      <c r="C495" s="37"/>
      <c r="D495" s="94"/>
      <c r="E495" s="37"/>
      <c r="F495" s="37"/>
    </row>
    <row r="496" spans="1:6" ht="12.75">
      <c r="A496" s="37"/>
      <c r="B496" s="37"/>
      <c r="C496" s="37"/>
      <c r="D496" s="94"/>
      <c r="E496" s="37"/>
      <c r="F496" s="37"/>
    </row>
    <row r="497" spans="1:6" ht="12.75">
      <c r="A497" s="37"/>
      <c r="B497" s="37"/>
      <c r="C497" s="37"/>
      <c r="D497" s="94"/>
      <c r="E497" s="37"/>
      <c r="F497" s="37"/>
    </row>
    <row r="498" spans="1:6" ht="12.75">
      <c r="A498" s="37"/>
      <c r="B498" s="37"/>
      <c r="C498" s="37"/>
      <c r="D498" s="94"/>
      <c r="E498" s="37"/>
      <c r="F498" s="37"/>
    </row>
    <row r="499" spans="1:6" ht="12.75">
      <c r="A499" s="37"/>
      <c r="B499" s="37"/>
      <c r="C499" s="37"/>
      <c r="D499" s="94"/>
      <c r="E499" s="37"/>
      <c r="F499" s="37"/>
    </row>
    <row r="500" spans="1:6" ht="12.75">
      <c r="A500" s="37"/>
      <c r="B500" s="37"/>
      <c r="C500" s="37"/>
      <c r="D500" s="94"/>
      <c r="E500" s="37"/>
      <c r="F500" s="37"/>
    </row>
    <row r="501" spans="1:6" ht="12.75">
      <c r="A501" s="37"/>
      <c r="B501" s="37"/>
      <c r="C501" s="37"/>
      <c r="D501" s="94"/>
      <c r="E501" s="37"/>
      <c r="F501" s="37"/>
    </row>
    <row r="502" spans="1:6" ht="12.75">
      <c r="A502" s="37"/>
      <c r="B502" s="37"/>
      <c r="C502" s="37"/>
      <c r="D502" s="94"/>
      <c r="E502" s="37"/>
      <c r="F502" s="37"/>
    </row>
    <row r="503" spans="1:6" ht="12.75">
      <c r="A503" s="37"/>
      <c r="B503" s="37"/>
      <c r="C503" s="37"/>
      <c r="D503" s="94"/>
      <c r="E503" s="37"/>
      <c r="F503" s="37"/>
    </row>
    <row r="504" spans="1:6" ht="12.75">
      <c r="A504" s="37"/>
      <c r="B504" s="37"/>
      <c r="C504" s="37"/>
      <c r="D504" s="94"/>
      <c r="E504" s="37"/>
      <c r="F504" s="37"/>
    </row>
    <row r="505" spans="1:6" ht="12.75">
      <c r="A505" s="37"/>
      <c r="B505" s="37"/>
      <c r="C505" s="37"/>
      <c r="D505" s="94"/>
      <c r="E505" s="37"/>
      <c r="F505" s="37"/>
    </row>
    <row r="506" spans="1:6" ht="12.75">
      <c r="A506" s="37"/>
      <c r="B506" s="37"/>
      <c r="C506" s="37"/>
      <c r="D506" s="94"/>
      <c r="E506" s="37"/>
      <c r="F506" s="37"/>
    </row>
    <row r="507" spans="1:6" ht="12.75">
      <c r="A507" s="37"/>
      <c r="B507" s="37"/>
      <c r="C507" s="37"/>
      <c r="D507" s="94"/>
      <c r="E507" s="37"/>
      <c r="F507" s="37"/>
    </row>
    <row r="508" spans="1:6" ht="12.75">
      <c r="A508" s="37"/>
      <c r="B508" s="37"/>
      <c r="C508" s="37"/>
      <c r="D508" s="94"/>
      <c r="E508" s="37"/>
      <c r="F508" s="37"/>
    </row>
    <row r="509" spans="1:6" ht="12.75">
      <c r="A509" s="37"/>
      <c r="B509" s="37"/>
      <c r="C509" s="37"/>
      <c r="D509" s="94"/>
      <c r="E509" s="37"/>
      <c r="F509" s="37"/>
    </row>
    <row r="510" spans="1:6" ht="12.75">
      <c r="A510" s="37"/>
      <c r="B510" s="37"/>
      <c r="C510" s="37"/>
      <c r="D510" s="94"/>
      <c r="E510" s="37"/>
      <c r="F510" s="37"/>
    </row>
    <row r="511" spans="1:6" ht="12.75">
      <c r="A511" s="37"/>
      <c r="B511" s="37"/>
      <c r="C511" s="37"/>
      <c r="D511" s="94"/>
      <c r="E511" s="37"/>
      <c r="F511" s="37"/>
    </row>
    <row r="512" spans="1:6" ht="12.75">
      <c r="A512" s="37"/>
      <c r="B512" s="37"/>
      <c r="C512" s="37"/>
      <c r="D512" s="94"/>
      <c r="E512" s="37"/>
      <c r="F512" s="37"/>
    </row>
    <row r="513" spans="1:6" ht="12.75">
      <c r="A513" s="37"/>
      <c r="B513" s="37"/>
      <c r="C513" s="37"/>
      <c r="D513" s="94"/>
      <c r="E513" s="37"/>
      <c r="F513" s="37"/>
    </row>
    <row r="514" spans="1:6" ht="12.75">
      <c r="A514" s="37"/>
      <c r="B514" s="37"/>
      <c r="C514" s="37"/>
      <c r="D514" s="94"/>
      <c r="E514" s="37"/>
      <c r="F514" s="37"/>
    </row>
    <row r="515" spans="1:6" ht="12.75">
      <c r="A515" s="37"/>
      <c r="B515" s="37"/>
      <c r="C515" s="37"/>
      <c r="D515" s="94"/>
      <c r="E515" s="37"/>
      <c r="F515" s="37"/>
    </row>
    <row r="516" spans="1:6" ht="12.75">
      <c r="A516" s="37"/>
      <c r="B516" s="37"/>
      <c r="C516" s="37"/>
      <c r="D516" s="94"/>
      <c r="E516" s="37"/>
      <c r="F516" s="37"/>
    </row>
    <row r="517" spans="1:6" ht="12.75">
      <c r="A517" s="37"/>
      <c r="B517" s="37"/>
      <c r="C517" s="37"/>
      <c r="D517" s="94"/>
      <c r="E517" s="37"/>
      <c r="F517" s="37"/>
    </row>
    <row r="518" spans="1:6" ht="12.75">
      <c r="A518" s="37"/>
      <c r="B518" s="37"/>
      <c r="C518" s="37"/>
      <c r="D518" s="94"/>
      <c r="E518" s="37"/>
      <c r="F518" s="37"/>
    </row>
    <row r="519" spans="1:6" ht="12.75">
      <c r="A519" s="37"/>
      <c r="B519" s="37"/>
      <c r="C519" s="37"/>
      <c r="D519" s="94"/>
      <c r="E519" s="37"/>
      <c r="F519" s="37"/>
    </row>
    <row r="520" spans="1:6" ht="12.75">
      <c r="A520" s="37"/>
      <c r="B520" s="37"/>
      <c r="C520" s="37"/>
      <c r="D520" s="94"/>
      <c r="E520" s="37"/>
      <c r="F520" s="37"/>
    </row>
    <row r="521" spans="1:6" ht="12.75">
      <c r="A521" s="37"/>
      <c r="B521" s="37"/>
      <c r="C521" s="37"/>
      <c r="D521" s="94"/>
      <c r="E521" s="37"/>
      <c r="F521" s="37"/>
    </row>
    <row r="522" spans="1:6" ht="12.75">
      <c r="A522" s="37"/>
      <c r="B522" s="37"/>
      <c r="C522" s="37"/>
      <c r="D522" s="94"/>
      <c r="E522" s="37"/>
      <c r="F522" s="37"/>
    </row>
    <row r="523" spans="1:6" ht="12.75">
      <c r="A523" s="37"/>
      <c r="B523" s="37"/>
      <c r="C523" s="37"/>
      <c r="D523" s="94"/>
      <c r="E523" s="37"/>
      <c r="F523" s="37"/>
    </row>
    <row r="524" spans="1:6" ht="12.75">
      <c r="A524" s="37"/>
      <c r="B524" s="37"/>
      <c r="C524" s="37"/>
      <c r="D524" s="94"/>
      <c r="E524" s="37"/>
      <c r="F524" s="37"/>
    </row>
    <row r="525" spans="1:6" ht="12.75">
      <c r="A525" s="37"/>
      <c r="B525" s="37"/>
      <c r="C525" s="37"/>
      <c r="D525" s="94"/>
      <c r="E525" s="37"/>
      <c r="F525" s="37"/>
    </row>
    <row r="526" spans="1:6" ht="12.75">
      <c r="A526" s="37"/>
      <c r="B526" s="37"/>
      <c r="C526" s="37"/>
      <c r="D526" s="94"/>
      <c r="E526" s="37"/>
      <c r="F526" s="37"/>
    </row>
    <row r="527" spans="1:6" ht="12.75">
      <c r="A527" s="37"/>
      <c r="B527" s="37"/>
      <c r="C527" s="37"/>
      <c r="D527" s="94"/>
      <c r="E527" s="37"/>
      <c r="F527" s="37"/>
    </row>
    <row r="528" spans="1:6" ht="12.75">
      <c r="A528" s="37"/>
      <c r="B528" s="37"/>
      <c r="C528" s="37"/>
      <c r="D528" s="94"/>
      <c r="E528" s="37"/>
      <c r="F528" s="37"/>
    </row>
    <row r="529" spans="1:6" ht="12.75">
      <c r="A529" s="37"/>
      <c r="B529" s="37"/>
      <c r="C529" s="37"/>
      <c r="D529" s="94"/>
      <c r="E529" s="37"/>
      <c r="F529" s="37"/>
    </row>
    <row r="530" spans="1:6" ht="12.75">
      <c r="A530" s="37"/>
      <c r="B530" s="37"/>
      <c r="C530" s="37"/>
      <c r="D530" s="94"/>
      <c r="E530" s="37"/>
      <c r="F530" s="37"/>
    </row>
    <row r="531" spans="1:6" ht="12.75">
      <c r="A531" s="37"/>
      <c r="B531" s="37"/>
      <c r="C531" s="37"/>
      <c r="D531" s="94"/>
      <c r="E531" s="37"/>
      <c r="F531" s="37"/>
    </row>
    <row r="532" spans="1:6" ht="12.75">
      <c r="A532" s="37"/>
      <c r="B532" s="37"/>
      <c r="C532" s="37"/>
      <c r="D532" s="94"/>
      <c r="E532" s="37"/>
      <c r="F532" s="37"/>
    </row>
    <row r="533" spans="1:6" ht="12.75">
      <c r="A533" s="37"/>
      <c r="B533" s="37"/>
      <c r="C533" s="37"/>
      <c r="D533" s="94"/>
      <c r="E533" s="37"/>
      <c r="F533" s="37"/>
    </row>
    <row r="534" spans="1:6" ht="12.75">
      <c r="A534" s="37"/>
      <c r="B534" s="37"/>
      <c r="C534" s="37"/>
      <c r="D534" s="94"/>
      <c r="E534" s="37"/>
      <c r="F534" s="37"/>
    </row>
    <row r="535" spans="1:6" ht="12.75">
      <c r="A535" s="37"/>
      <c r="B535" s="37"/>
      <c r="C535" s="37"/>
      <c r="D535" s="94"/>
      <c r="E535" s="37"/>
      <c r="F535" s="37"/>
    </row>
    <row r="536" spans="1:6" ht="12.75">
      <c r="A536" s="37"/>
      <c r="B536" s="37"/>
      <c r="C536" s="37"/>
      <c r="D536" s="94"/>
      <c r="E536" s="37"/>
      <c r="F536" s="37"/>
    </row>
    <row r="537" spans="1:6" ht="12.75">
      <c r="A537" s="37"/>
      <c r="B537" s="37"/>
      <c r="C537" s="37"/>
      <c r="D537" s="94"/>
      <c r="E537" s="37"/>
      <c r="F537" s="37"/>
    </row>
    <row r="538" spans="1:6" ht="12.75">
      <c r="A538" s="37"/>
      <c r="B538" s="37"/>
      <c r="C538" s="37"/>
      <c r="D538" s="94"/>
      <c r="E538" s="37"/>
      <c r="F538" s="37"/>
    </row>
    <row r="539" spans="1:6" ht="12.75">
      <c r="A539" s="37"/>
      <c r="B539" s="37"/>
      <c r="C539" s="37"/>
      <c r="D539" s="94"/>
      <c r="E539" s="37"/>
      <c r="F539" s="37"/>
    </row>
    <row r="540" spans="1:6" ht="12.75">
      <c r="A540" s="37"/>
      <c r="B540" s="37"/>
      <c r="C540" s="37"/>
      <c r="D540" s="94"/>
      <c r="E540" s="37"/>
      <c r="F540" s="37"/>
    </row>
    <row r="541" spans="1:6" ht="12.75">
      <c r="A541" s="37"/>
      <c r="B541" s="37"/>
      <c r="C541" s="37"/>
      <c r="D541" s="94"/>
      <c r="E541" s="37"/>
      <c r="F541" s="37"/>
    </row>
    <row r="542" spans="1:6" ht="12.75">
      <c r="A542" s="37"/>
      <c r="B542" s="37"/>
      <c r="C542" s="37"/>
      <c r="D542" s="94"/>
      <c r="E542" s="37"/>
      <c r="F542" s="37"/>
    </row>
    <row r="543" spans="1:6" ht="12.75">
      <c r="A543" s="37"/>
      <c r="B543" s="37"/>
      <c r="C543" s="37"/>
      <c r="D543" s="94"/>
      <c r="E543" s="37"/>
      <c r="F543" s="37"/>
    </row>
    <row r="544" spans="1:6" ht="12.75">
      <c r="A544" s="37"/>
      <c r="B544" s="37"/>
      <c r="C544" s="37"/>
      <c r="D544" s="94"/>
      <c r="E544" s="37"/>
      <c r="F544" s="37"/>
    </row>
    <row r="545" spans="1:6" ht="12.75">
      <c r="A545" s="37"/>
      <c r="B545" s="37"/>
      <c r="C545" s="37"/>
      <c r="D545" s="94"/>
      <c r="E545" s="37"/>
      <c r="F545" s="37"/>
    </row>
    <row r="546" spans="1:6" ht="12.75">
      <c r="A546" s="37"/>
      <c r="B546" s="37"/>
      <c r="C546" s="37"/>
      <c r="D546" s="94"/>
      <c r="E546" s="37"/>
      <c r="F546" s="37"/>
    </row>
    <row r="547" spans="1:6" ht="12.75">
      <c r="A547" s="37"/>
      <c r="B547" s="37"/>
      <c r="C547" s="37"/>
      <c r="D547" s="94"/>
      <c r="E547" s="37"/>
      <c r="F547" s="37"/>
    </row>
    <row r="548" spans="1:6" ht="12.75">
      <c r="A548" s="37"/>
      <c r="B548" s="37"/>
      <c r="C548" s="37"/>
      <c r="D548" s="94"/>
      <c r="E548" s="37"/>
      <c r="F548" s="37"/>
    </row>
    <row r="549" spans="1:6" ht="12.75">
      <c r="A549" s="37"/>
      <c r="B549" s="37"/>
      <c r="C549" s="37"/>
      <c r="D549" s="94"/>
      <c r="E549" s="37"/>
      <c r="F549" s="37"/>
    </row>
    <row r="550" spans="1:6" ht="12.75">
      <c r="A550" s="37"/>
      <c r="B550" s="37"/>
      <c r="C550" s="37"/>
      <c r="D550" s="94"/>
      <c r="E550" s="37"/>
      <c r="F550" s="37"/>
    </row>
    <row r="551" spans="1:6" ht="12.75">
      <c r="A551" s="37"/>
      <c r="B551" s="37"/>
      <c r="C551" s="37"/>
      <c r="D551" s="94"/>
      <c r="E551" s="37"/>
      <c r="F551" s="37"/>
    </row>
    <row r="552" spans="1:6" ht="12.75">
      <c r="A552" s="37"/>
      <c r="B552" s="37"/>
      <c r="C552" s="37"/>
      <c r="D552" s="94"/>
      <c r="E552" s="37"/>
      <c r="F552" s="37"/>
    </row>
    <row r="553" spans="1:6" ht="12.75">
      <c r="A553" s="37"/>
      <c r="B553" s="37"/>
      <c r="C553" s="37"/>
      <c r="D553" s="94"/>
      <c r="E553" s="37"/>
      <c r="F553" s="37"/>
    </row>
    <row r="554" spans="1:6" ht="12.75">
      <c r="A554" s="37"/>
      <c r="B554" s="37"/>
      <c r="C554" s="37"/>
      <c r="D554" s="94"/>
      <c r="E554" s="37"/>
      <c r="F554" s="37"/>
    </row>
    <row r="555" spans="1:6" ht="12.75">
      <c r="A555" s="37"/>
      <c r="B555" s="37"/>
      <c r="C555" s="37"/>
      <c r="D555" s="94"/>
      <c r="E555" s="37"/>
      <c r="F555" s="37"/>
    </row>
    <row r="556" spans="1:6" ht="12.75">
      <c r="A556" s="37"/>
      <c r="B556" s="37"/>
      <c r="C556" s="37"/>
      <c r="D556" s="94"/>
      <c r="E556" s="37"/>
      <c r="F556" s="37"/>
    </row>
    <row r="557" spans="1:6" ht="12.75">
      <c r="A557" s="37"/>
      <c r="B557" s="37"/>
      <c r="C557" s="37"/>
      <c r="D557" s="94"/>
      <c r="E557" s="37"/>
      <c r="F557" s="37"/>
    </row>
    <row r="558" spans="1:6" ht="12.75">
      <c r="A558" s="37"/>
      <c r="B558" s="37"/>
      <c r="C558" s="37"/>
      <c r="D558" s="94"/>
      <c r="E558" s="37"/>
      <c r="F558" s="37"/>
    </row>
    <row r="559" spans="1:6" ht="12.75">
      <c r="A559" s="37"/>
      <c r="B559" s="37"/>
      <c r="C559" s="37"/>
      <c r="D559" s="94"/>
      <c r="E559" s="37"/>
      <c r="F559" s="37"/>
    </row>
    <row r="560" spans="1:6" ht="12.75">
      <c r="A560" s="37"/>
      <c r="B560" s="37"/>
      <c r="C560" s="37"/>
      <c r="D560" s="94"/>
      <c r="E560" s="37"/>
      <c r="F560" s="37"/>
    </row>
    <row r="561" spans="1:6" ht="12.75">
      <c r="A561" s="37"/>
      <c r="B561" s="37"/>
      <c r="C561" s="37"/>
      <c r="D561" s="94"/>
      <c r="E561" s="37"/>
      <c r="F561" s="37"/>
    </row>
    <row r="562" spans="1:6" ht="12.75">
      <c r="A562" s="37"/>
      <c r="B562" s="37"/>
      <c r="C562" s="37"/>
      <c r="D562" s="94"/>
      <c r="E562" s="37"/>
      <c r="F562" s="37"/>
    </row>
    <row r="563" spans="1:6" ht="12.75">
      <c r="A563" s="37"/>
      <c r="B563" s="37"/>
      <c r="C563" s="37"/>
      <c r="D563" s="94"/>
      <c r="E563" s="37"/>
      <c r="F563" s="37"/>
    </row>
    <row r="564" spans="1:6" ht="12.75">
      <c r="A564" s="37"/>
      <c r="B564" s="37"/>
      <c r="C564" s="37"/>
      <c r="D564" s="94"/>
      <c r="E564" s="37"/>
      <c r="F564" s="37"/>
    </row>
    <row r="565" spans="1:6" ht="12.75">
      <c r="A565" s="37"/>
      <c r="B565" s="37"/>
      <c r="C565" s="37"/>
      <c r="D565" s="94"/>
      <c r="E565" s="37"/>
      <c r="F565" s="37"/>
    </row>
    <row r="566" spans="1:6" ht="12.75">
      <c r="A566" s="37"/>
      <c r="B566" s="37"/>
      <c r="C566" s="37"/>
      <c r="D566" s="94"/>
      <c r="E566" s="37"/>
      <c r="F566" s="37"/>
    </row>
    <row r="567" spans="1:6" ht="12.75">
      <c r="A567" s="37"/>
      <c r="B567" s="37"/>
      <c r="C567" s="37"/>
      <c r="D567" s="94"/>
      <c r="E567" s="37"/>
      <c r="F567" s="37"/>
    </row>
    <row r="568" spans="1:6" ht="12.75">
      <c r="A568" s="37"/>
      <c r="B568" s="37"/>
      <c r="C568" s="37"/>
      <c r="D568" s="94"/>
      <c r="E568" s="37"/>
      <c r="F568" s="37"/>
    </row>
    <row r="569" spans="1:6" ht="12.75">
      <c r="A569" s="37"/>
      <c r="B569" s="37"/>
      <c r="C569" s="37"/>
      <c r="D569" s="94"/>
      <c r="E569" s="37"/>
      <c r="F569" s="37"/>
    </row>
    <row r="570" spans="1:6" ht="12.75">
      <c r="A570" s="37"/>
      <c r="B570" s="37"/>
      <c r="C570" s="37"/>
      <c r="D570" s="94"/>
      <c r="E570" s="37"/>
      <c r="F570" s="37"/>
    </row>
    <row r="571" spans="1:6" ht="12.75">
      <c r="A571" s="37"/>
      <c r="B571" s="37"/>
      <c r="C571" s="37"/>
      <c r="D571" s="94"/>
      <c r="E571" s="37"/>
      <c r="F571" s="37"/>
    </row>
    <row r="572" spans="1:6" ht="12.75">
      <c r="A572" s="37"/>
      <c r="B572" s="37"/>
      <c r="C572" s="37"/>
      <c r="D572" s="94"/>
      <c r="E572" s="37"/>
      <c r="F572" s="37"/>
    </row>
    <row r="573" spans="1:6" ht="12.75">
      <c r="A573" s="37"/>
      <c r="B573" s="37"/>
      <c r="C573" s="37"/>
      <c r="D573" s="94"/>
      <c r="E573" s="37"/>
      <c r="F573" s="37"/>
    </row>
    <row r="574" spans="1:6" ht="12.75">
      <c r="A574" s="37"/>
      <c r="B574" s="37"/>
      <c r="C574" s="37"/>
      <c r="D574" s="94"/>
      <c r="E574" s="37"/>
      <c r="F574" s="37"/>
    </row>
    <row r="575" spans="1:6" ht="12.75">
      <c r="A575" s="37"/>
      <c r="B575" s="37"/>
      <c r="C575" s="37"/>
      <c r="D575" s="94"/>
      <c r="E575" s="37"/>
      <c r="F575" s="37"/>
    </row>
    <row r="576" spans="1:6" ht="12.75">
      <c r="A576" s="37"/>
      <c r="B576" s="37"/>
      <c r="C576" s="37"/>
      <c r="D576" s="94"/>
      <c r="E576" s="37"/>
      <c r="F576" s="37"/>
    </row>
    <row r="577" spans="1:6" ht="12.75">
      <c r="A577" s="37"/>
      <c r="B577" s="37"/>
      <c r="C577" s="37"/>
      <c r="D577" s="94"/>
      <c r="E577" s="37"/>
      <c r="F577" s="37"/>
    </row>
    <row r="578" spans="1:6" ht="12.75">
      <c r="A578" s="37"/>
      <c r="B578" s="37"/>
      <c r="C578" s="37"/>
      <c r="D578" s="94"/>
      <c r="E578" s="37"/>
      <c r="F578" s="37"/>
    </row>
    <row r="579" spans="1:6" ht="12.75">
      <c r="A579" s="37"/>
      <c r="B579" s="37"/>
      <c r="C579" s="37"/>
      <c r="D579" s="94"/>
      <c r="E579" s="37"/>
      <c r="F579" s="37"/>
    </row>
    <row r="580" spans="1:6" ht="12.75">
      <c r="A580" s="37"/>
      <c r="B580" s="37"/>
      <c r="C580" s="37"/>
      <c r="D580" s="94"/>
      <c r="E580" s="37"/>
      <c r="F580" s="37"/>
    </row>
    <row r="581" spans="1:6" ht="12.75">
      <c r="A581" s="37"/>
      <c r="B581" s="37"/>
      <c r="C581" s="37"/>
      <c r="D581" s="94"/>
      <c r="E581" s="37"/>
      <c r="F581" s="37"/>
    </row>
    <row r="582" spans="1:6" ht="12.75">
      <c r="A582" s="37"/>
      <c r="B582" s="37"/>
      <c r="C582" s="37"/>
      <c r="D582" s="94"/>
      <c r="E582" s="37"/>
      <c r="F582" s="37"/>
    </row>
    <row r="583" spans="1:6" ht="12.75">
      <c r="A583" s="37"/>
      <c r="B583" s="37"/>
      <c r="C583" s="37"/>
      <c r="D583" s="94"/>
      <c r="E583" s="37"/>
      <c r="F583" s="37"/>
    </row>
    <row r="584" spans="1:6" ht="12.75">
      <c r="A584" s="37"/>
      <c r="B584" s="37"/>
      <c r="C584" s="37"/>
      <c r="D584" s="94"/>
      <c r="E584" s="37"/>
      <c r="F584" s="37"/>
    </row>
    <row r="585" spans="1:6" ht="12.75">
      <c r="A585" s="37"/>
      <c r="B585" s="37"/>
      <c r="C585" s="37"/>
      <c r="D585" s="94"/>
      <c r="E585" s="37"/>
      <c r="F585" s="37"/>
    </row>
    <row r="586" spans="1:6" ht="12.75">
      <c r="A586" s="37"/>
      <c r="B586" s="37"/>
      <c r="C586" s="37"/>
      <c r="D586" s="94"/>
      <c r="E586" s="37"/>
      <c r="F586" s="37"/>
    </row>
    <row r="587" spans="1:6" ht="12.75">
      <c r="A587" s="37"/>
      <c r="B587" s="37"/>
      <c r="C587" s="37"/>
      <c r="D587" s="94"/>
      <c r="E587" s="37"/>
      <c r="F587" s="37"/>
    </row>
    <row r="588" spans="1:6" ht="12.75">
      <c r="A588" s="37"/>
      <c r="B588" s="37"/>
      <c r="C588" s="37"/>
      <c r="D588" s="94"/>
      <c r="E588" s="37"/>
      <c r="F588" s="37"/>
    </row>
    <row r="589" spans="1:6" ht="12.75">
      <c r="A589" s="37"/>
      <c r="B589" s="37"/>
      <c r="C589" s="37"/>
      <c r="D589" s="94"/>
      <c r="E589" s="37"/>
      <c r="F589" s="37"/>
    </row>
    <row r="590" spans="1:6" ht="12.75">
      <c r="A590" s="37"/>
      <c r="B590" s="37"/>
      <c r="C590" s="37"/>
      <c r="D590" s="94"/>
      <c r="E590" s="37"/>
      <c r="F590" s="37"/>
    </row>
    <row r="591" spans="1:6" ht="12.75">
      <c r="A591" s="37"/>
      <c r="B591" s="37"/>
      <c r="C591" s="37"/>
      <c r="D591" s="94"/>
      <c r="E591" s="37"/>
      <c r="F591" s="37"/>
    </row>
    <row r="592" spans="1:6" ht="12.75">
      <c r="A592" s="37"/>
      <c r="B592" s="37"/>
      <c r="C592" s="37"/>
      <c r="D592" s="94"/>
      <c r="E592" s="37"/>
      <c r="F592" s="37"/>
    </row>
    <row r="593" spans="1:6" ht="12.75">
      <c r="A593" s="37"/>
      <c r="B593" s="37"/>
      <c r="C593" s="37"/>
      <c r="D593" s="94"/>
      <c r="E593" s="37"/>
      <c r="F593" s="37"/>
    </row>
    <row r="594" spans="1:6" ht="12.75">
      <c r="A594" s="37"/>
      <c r="B594" s="37"/>
      <c r="C594" s="37"/>
      <c r="D594" s="94"/>
      <c r="E594" s="37"/>
      <c r="F594" s="37"/>
    </row>
    <row r="595" spans="1:6" ht="12.75">
      <c r="A595" s="37"/>
      <c r="B595" s="37"/>
      <c r="C595" s="37"/>
      <c r="D595" s="94"/>
      <c r="E595" s="37"/>
      <c r="F595" s="37"/>
    </row>
    <row r="596" spans="1:6" ht="12.75">
      <c r="A596" s="37"/>
      <c r="B596" s="37"/>
      <c r="C596" s="37"/>
      <c r="D596" s="94"/>
      <c r="E596" s="37"/>
      <c r="F596" s="37"/>
    </row>
    <row r="597" spans="1:6" ht="12.75">
      <c r="A597" s="37"/>
      <c r="B597" s="37"/>
      <c r="C597" s="37"/>
      <c r="D597" s="94"/>
      <c r="E597" s="37"/>
      <c r="F597" s="37"/>
    </row>
    <row r="598" spans="1:6" ht="12.75">
      <c r="A598" s="37"/>
      <c r="B598" s="37"/>
      <c r="C598" s="37"/>
      <c r="D598" s="94"/>
      <c r="E598" s="37"/>
      <c r="F598" s="37"/>
    </row>
    <row r="599" spans="1:6" ht="12.75">
      <c r="A599" s="37"/>
      <c r="B599" s="37"/>
      <c r="C599" s="37"/>
      <c r="D599" s="94"/>
      <c r="E599" s="37"/>
      <c r="F599" s="37"/>
    </row>
    <row r="600" spans="1:6" ht="12.75">
      <c r="A600" s="37"/>
      <c r="B600" s="37"/>
      <c r="C600" s="37"/>
      <c r="D600" s="94"/>
      <c r="E600" s="37"/>
      <c r="F600" s="37"/>
    </row>
    <row r="601" spans="1:6" ht="12.75">
      <c r="A601" s="37"/>
      <c r="B601" s="37"/>
      <c r="C601" s="37"/>
      <c r="D601" s="94"/>
      <c r="E601" s="37"/>
      <c r="F601" s="37"/>
    </row>
  </sheetData>
  <sheetProtection/>
  <mergeCells count="3">
    <mergeCell ref="A34:B34"/>
    <mergeCell ref="A3:C3"/>
    <mergeCell ref="D3:E3"/>
  </mergeCells>
  <printOptions/>
  <pageMargins left="0.75" right="0.75" top="1" bottom="1" header="0.5" footer="0.5"/>
  <pageSetup fitToHeight="0" fitToWidth="1" horizontalDpi="600" verticalDpi="600" orientation="landscape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B1">
      <selection activeCell="B7" sqref="B7"/>
    </sheetView>
  </sheetViews>
  <sheetFormatPr defaultColWidth="9.140625" defaultRowHeight="12.75"/>
  <cols>
    <col min="1" max="2" width="32.140625" style="0" customWidth="1"/>
    <col min="3" max="3" width="28.28125" style="0" customWidth="1"/>
    <col min="4" max="4" width="28.140625" style="0" customWidth="1"/>
    <col min="5" max="5" width="32.140625" style="0" customWidth="1"/>
  </cols>
  <sheetData>
    <row r="1" spans="1:6" s="9" customFormat="1" ht="15.75" customHeight="1">
      <c r="A1" s="379" t="s">
        <v>937</v>
      </c>
      <c r="B1" s="327"/>
      <c r="C1" s="327"/>
      <c r="D1" s="327"/>
      <c r="E1" s="327"/>
      <c r="F1" s="2"/>
    </row>
    <row r="2" spans="1:6" s="9" customFormat="1" ht="15.75" customHeight="1">
      <c r="A2" s="379"/>
      <c r="B2" s="380"/>
      <c r="C2" s="327"/>
      <c r="D2" s="327"/>
      <c r="E2" s="327"/>
      <c r="F2" s="2"/>
    </row>
    <row r="3" spans="1:6" s="9" customFormat="1" ht="15.75" customHeight="1">
      <c r="A3" s="379"/>
      <c r="B3" s="380"/>
      <c r="C3" s="327"/>
      <c r="D3" s="327"/>
      <c r="E3" s="327"/>
      <c r="F3" s="2"/>
    </row>
    <row r="4" spans="1:6" s="9" customFormat="1" ht="15.75" customHeight="1">
      <c r="A4" s="381" t="s">
        <v>141</v>
      </c>
      <c r="B4" s="328"/>
      <c r="C4" s="319"/>
      <c r="D4" s="329"/>
      <c r="E4" s="326"/>
      <c r="F4" s="2"/>
    </row>
    <row r="5" spans="1:6" s="7" customFormat="1" ht="37.5" customHeight="1">
      <c r="A5" s="309" t="s">
        <v>847</v>
      </c>
      <c r="B5" s="330" t="s">
        <v>142</v>
      </c>
      <c r="C5" s="794" t="s">
        <v>143</v>
      </c>
      <c r="D5" s="794"/>
      <c r="E5" s="309" t="s">
        <v>145</v>
      </c>
      <c r="F5" s="2"/>
    </row>
    <row r="6" spans="1:6" s="7" customFormat="1" ht="37.5" customHeight="1">
      <c r="A6" s="331"/>
      <c r="B6" s="332"/>
      <c r="C6" s="792"/>
      <c r="D6" s="792"/>
      <c r="E6" s="333"/>
      <c r="F6" s="2"/>
    </row>
    <row r="7" spans="1:6" s="7" customFormat="1" ht="37.5" customHeight="1">
      <c r="A7" s="331"/>
      <c r="B7" s="332"/>
      <c r="C7" s="792"/>
      <c r="D7" s="792"/>
      <c r="E7" s="333"/>
      <c r="F7" s="2"/>
    </row>
    <row r="8" spans="1:6" s="7" customFormat="1" ht="37.5" customHeight="1">
      <c r="A8" s="331"/>
      <c r="B8" s="332"/>
      <c r="C8" s="792"/>
      <c r="D8" s="792"/>
      <c r="E8" s="333"/>
      <c r="F8" s="2"/>
    </row>
    <row r="9" spans="1:6" s="7" customFormat="1" ht="37.5" customHeight="1" thickBot="1">
      <c r="A9" s="334"/>
      <c r="B9" s="335"/>
      <c r="C9" s="792"/>
      <c r="D9" s="792"/>
      <c r="E9" s="331"/>
      <c r="F9" s="2"/>
    </row>
    <row r="10" spans="1:6" s="7" customFormat="1" ht="49.5" customHeight="1" thickBot="1">
      <c r="A10" s="336"/>
      <c r="B10" s="315"/>
      <c r="C10" s="793" t="s">
        <v>144</v>
      </c>
      <c r="D10" s="793"/>
      <c r="E10" s="337">
        <f>SUM(E6:E9)</f>
        <v>0</v>
      </c>
      <c r="F10" s="2"/>
    </row>
  </sheetData>
  <sheetProtection/>
  <mergeCells count="6">
    <mergeCell ref="C9:D9"/>
    <mergeCell ref="C10:D10"/>
    <mergeCell ref="C5:D5"/>
    <mergeCell ref="C6:D6"/>
    <mergeCell ref="C7:D7"/>
    <mergeCell ref="C8:D8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78"/>
  <sheetViews>
    <sheetView view="pageBreakPreview" zoomScale="60" zoomScaleNormal="75" zoomScalePageLayoutView="0" workbookViewId="0" topLeftCell="A4">
      <selection activeCell="B27" sqref="B27"/>
    </sheetView>
  </sheetViews>
  <sheetFormatPr defaultColWidth="9.140625" defaultRowHeight="12.75"/>
  <cols>
    <col min="1" max="1" width="9.140625" style="55" customWidth="1"/>
    <col min="2" max="2" width="56.8515625" style="36" customWidth="1"/>
    <col min="3" max="3" width="72.7109375" style="36" hidden="1" customWidth="1"/>
    <col min="4" max="4" width="74.8515625" style="98" customWidth="1"/>
    <col min="5" max="5" width="19.7109375" style="36" customWidth="1"/>
    <col min="6" max="6" width="25.7109375" style="93" customWidth="1"/>
    <col min="7" max="7" width="22.7109375" style="36" customWidth="1"/>
    <col min="8" max="8" width="15.00390625" style="36" customWidth="1"/>
    <col min="9" max="9" width="21.7109375" style="36" bestFit="1" customWidth="1"/>
    <col min="10" max="16384" width="9.140625" style="36" customWidth="1"/>
  </cols>
  <sheetData>
    <row r="1" spans="1:6" s="7" customFormat="1" ht="21" customHeight="1">
      <c r="A1" s="321" t="s">
        <v>966</v>
      </c>
      <c r="B1" s="339" t="s">
        <v>176</v>
      </c>
      <c r="C1" s="340"/>
      <c r="D1" s="340"/>
      <c r="E1" s="340"/>
      <c r="F1" s="341"/>
    </row>
    <row r="2" spans="1:9" s="7" customFormat="1" ht="15.75" customHeight="1">
      <c r="A2" s="321"/>
      <c r="B2" s="342"/>
      <c r="C2" s="342"/>
      <c r="D2" s="342"/>
      <c r="E2" s="342"/>
      <c r="F2" s="343"/>
      <c r="G2" s="41"/>
      <c r="H2" s="11"/>
      <c r="I2" s="11"/>
    </row>
    <row r="3" spans="1:9" s="7" customFormat="1" ht="31.5" customHeight="1">
      <c r="A3" s="321"/>
      <c r="B3" s="344" t="str">
        <f>'BILL100-А'!B2</f>
        <v>Aktobe-Martuk-RF Border (to Orenburg) road  Reconstruction Project, kм 0-102  
</v>
      </c>
      <c r="C3" s="345"/>
      <c r="D3" s="344" t="str">
        <f>BILL1000!C2</f>
        <v>Проект реконструкции автомобильной дороги  «Актобе-Мартук-граница РФ (на Оренбург)», км 0-102                                            
</v>
      </c>
      <c r="E3" s="345"/>
      <c r="F3" s="320"/>
      <c r="G3" s="18"/>
      <c r="H3" s="18"/>
      <c r="I3" s="2"/>
    </row>
    <row r="4" spans="1:9" s="7" customFormat="1" ht="15.75" customHeight="1">
      <c r="A4" s="321"/>
      <c r="B4" s="322" t="s">
        <v>56</v>
      </c>
      <c r="C4" s="322"/>
      <c r="D4" s="322"/>
      <c r="E4" s="310"/>
      <c r="F4" s="346" t="s">
        <v>682</v>
      </c>
      <c r="G4" s="38"/>
      <c r="H4" s="2"/>
      <c r="I4" s="2"/>
    </row>
    <row r="5" spans="1:9" s="7" customFormat="1" ht="18.75" customHeight="1">
      <c r="A5" s="321"/>
      <c r="B5" s="329"/>
      <c r="C5" s="329"/>
      <c r="D5" s="329"/>
      <c r="E5" s="328"/>
      <c r="F5" s="325"/>
      <c r="G5" s="40"/>
      <c r="H5" s="2"/>
      <c r="I5" s="2"/>
    </row>
    <row r="6" spans="1:86" s="43" customFormat="1" ht="37.5" customHeight="1">
      <c r="A6" s="375"/>
      <c r="B6" s="330" t="s">
        <v>938</v>
      </c>
      <c r="C6" s="309"/>
      <c r="D6" s="309" t="s">
        <v>178</v>
      </c>
      <c r="E6" s="309" t="s">
        <v>179</v>
      </c>
      <c r="F6" s="347" t="s">
        <v>199</v>
      </c>
      <c r="G6" s="41"/>
      <c r="H6" s="11"/>
      <c r="I6" s="11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</row>
    <row r="7" spans="1:9" s="7" customFormat="1" ht="18.75" customHeight="1">
      <c r="A7" s="376">
        <v>100</v>
      </c>
      <c r="B7" s="348" t="s">
        <v>939</v>
      </c>
      <c r="C7" s="349"/>
      <c r="D7" s="350" t="s">
        <v>124</v>
      </c>
      <c r="E7" s="351"/>
      <c r="F7" s="352"/>
      <c r="G7" s="40"/>
      <c r="H7" s="44"/>
      <c r="I7" s="45"/>
    </row>
    <row r="8" spans="1:9" s="7" customFormat="1" ht="18.75" customHeight="1">
      <c r="A8" s="376">
        <v>300</v>
      </c>
      <c r="B8" s="348" t="s">
        <v>160</v>
      </c>
      <c r="C8" s="349"/>
      <c r="D8" s="353" t="s">
        <v>165</v>
      </c>
      <c r="E8" s="351"/>
      <c r="F8" s="352"/>
      <c r="G8" s="40"/>
      <c r="H8" s="44"/>
      <c r="I8" s="45"/>
    </row>
    <row r="9" spans="1:9" s="7" customFormat="1" ht="18.75" customHeight="1">
      <c r="A9" s="376">
        <v>400</v>
      </c>
      <c r="B9" s="348" t="s">
        <v>940</v>
      </c>
      <c r="C9" s="349"/>
      <c r="D9" s="350" t="s">
        <v>125</v>
      </c>
      <c r="E9" s="354"/>
      <c r="F9" s="352"/>
      <c r="G9" s="40"/>
      <c r="H9" s="44"/>
      <c r="I9" s="45"/>
    </row>
    <row r="10" spans="1:9" s="7" customFormat="1" ht="18.75" customHeight="1">
      <c r="A10" s="376">
        <v>500</v>
      </c>
      <c r="B10" s="348" t="s">
        <v>941</v>
      </c>
      <c r="C10" s="349"/>
      <c r="D10" s="350" t="s">
        <v>126</v>
      </c>
      <c r="E10" s="354"/>
      <c r="F10" s="352"/>
      <c r="G10" s="40"/>
      <c r="H10" s="44"/>
      <c r="I10" s="45"/>
    </row>
    <row r="11" spans="1:9" s="7" customFormat="1" ht="18.75" customHeight="1">
      <c r="A11" s="376">
        <v>600</v>
      </c>
      <c r="B11" s="348" t="s">
        <v>942</v>
      </c>
      <c r="C11" s="349"/>
      <c r="D11" s="350" t="s">
        <v>180</v>
      </c>
      <c r="E11" s="354"/>
      <c r="F11" s="352"/>
      <c r="G11" s="40"/>
      <c r="H11" s="44"/>
      <c r="I11" s="45"/>
    </row>
    <row r="12" spans="1:9" s="7" customFormat="1" ht="18.75" customHeight="1">
      <c r="A12" s="376">
        <v>700</v>
      </c>
      <c r="B12" s="348" t="s">
        <v>943</v>
      </c>
      <c r="C12" s="349"/>
      <c r="D12" s="350" t="s">
        <v>127</v>
      </c>
      <c r="E12" s="354"/>
      <c r="F12" s="352"/>
      <c r="G12" s="40"/>
      <c r="H12" s="44"/>
      <c r="I12" s="45"/>
    </row>
    <row r="13" spans="1:9" s="7" customFormat="1" ht="18.75" customHeight="1">
      <c r="A13" s="376">
        <v>800</v>
      </c>
      <c r="B13" s="348" t="s">
        <v>944</v>
      </c>
      <c r="C13" s="349"/>
      <c r="D13" s="350" t="s">
        <v>128</v>
      </c>
      <c r="E13" s="354"/>
      <c r="F13" s="352"/>
      <c r="G13" s="40"/>
      <c r="H13" s="44"/>
      <c r="I13" s="45"/>
    </row>
    <row r="14" spans="1:9" s="7" customFormat="1" ht="18.75" customHeight="1">
      <c r="A14" s="376">
        <v>900</v>
      </c>
      <c r="B14" s="348" t="s">
        <v>945</v>
      </c>
      <c r="C14" s="349"/>
      <c r="D14" s="350" t="s">
        <v>129</v>
      </c>
      <c r="E14" s="354"/>
      <c r="F14" s="352"/>
      <c r="G14" s="40"/>
      <c r="H14" s="44"/>
      <c r="I14" s="45"/>
    </row>
    <row r="15" spans="1:9" s="7" customFormat="1" ht="18.75" customHeight="1">
      <c r="A15" s="376">
        <v>1000</v>
      </c>
      <c r="B15" s="348" t="s">
        <v>946</v>
      </c>
      <c r="C15" s="349"/>
      <c r="D15" s="350" t="s">
        <v>130</v>
      </c>
      <c r="E15" s="354"/>
      <c r="F15" s="352"/>
      <c r="G15" s="40"/>
      <c r="H15" s="44"/>
      <c r="I15" s="45"/>
    </row>
    <row r="16" spans="1:9" s="7" customFormat="1" ht="18.75" customHeight="1">
      <c r="A16" s="376">
        <v>1100</v>
      </c>
      <c r="B16" s="348" t="s">
        <v>947</v>
      </c>
      <c r="C16" s="349"/>
      <c r="D16" s="350" t="s">
        <v>131</v>
      </c>
      <c r="E16" s="354"/>
      <c r="F16" s="352"/>
      <c r="G16" s="40"/>
      <c r="H16" s="44"/>
      <c r="I16" s="45"/>
    </row>
    <row r="17" spans="1:9" s="7" customFormat="1" ht="18.75" customHeight="1">
      <c r="A17" s="376">
        <v>1200</v>
      </c>
      <c r="B17" s="348" t="s">
        <v>948</v>
      </c>
      <c r="C17" s="349"/>
      <c r="D17" s="350" t="s">
        <v>132</v>
      </c>
      <c r="E17" s="354"/>
      <c r="F17" s="352"/>
      <c r="G17" s="40"/>
      <c r="H17" s="44"/>
      <c r="I17" s="45"/>
    </row>
    <row r="18" spans="1:9" s="7" customFormat="1" ht="18.75" customHeight="1">
      <c r="A18" s="376">
        <v>1300</v>
      </c>
      <c r="B18" s="350" t="s">
        <v>949</v>
      </c>
      <c r="C18" s="350"/>
      <c r="D18" s="350" t="s">
        <v>133</v>
      </c>
      <c r="E18" s="354"/>
      <c r="F18" s="352"/>
      <c r="G18" s="40"/>
      <c r="H18" s="44"/>
      <c r="I18" s="45"/>
    </row>
    <row r="19" spans="1:9" s="7" customFormat="1" ht="18.75" customHeight="1">
      <c r="A19" s="376">
        <v>1400</v>
      </c>
      <c r="B19" s="350" t="s">
        <v>950</v>
      </c>
      <c r="C19" s="350"/>
      <c r="D19" s="350" t="s">
        <v>134</v>
      </c>
      <c r="E19" s="354"/>
      <c r="F19" s="352"/>
      <c r="G19" s="40"/>
      <c r="H19" s="44"/>
      <c r="I19" s="45"/>
    </row>
    <row r="20" spans="1:9" s="7" customFormat="1" ht="18.75" customHeight="1">
      <c r="A20" s="376">
        <v>1500</v>
      </c>
      <c r="B20" s="350" t="s">
        <v>684</v>
      </c>
      <c r="C20" s="350"/>
      <c r="D20" s="350" t="s">
        <v>683</v>
      </c>
      <c r="E20" s="354"/>
      <c r="F20" s="352"/>
      <c r="G20" s="40"/>
      <c r="H20" s="44"/>
      <c r="I20" s="45"/>
    </row>
    <row r="21" spans="1:9" s="7" customFormat="1" ht="18.75" customHeight="1">
      <c r="A21" s="377" t="s">
        <v>965</v>
      </c>
      <c r="B21" s="348" t="s">
        <v>951</v>
      </c>
      <c r="C21" s="349"/>
      <c r="D21" s="350" t="s">
        <v>135</v>
      </c>
      <c r="E21" s="355"/>
      <c r="F21" s="352"/>
      <c r="G21" s="40"/>
      <c r="H21" s="44"/>
      <c r="I21" s="45"/>
    </row>
    <row r="22" spans="1:9" s="7" customFormat="1" ht="18.75" customHeight="1">
      <c r="A22" s="377" t="s">
        <v>0</v>
      </c>
      <c r="B22" s="356" t="s">
        <v>139</v>
      </c>
      <c r="C22" s="356"/>
      <c r="D22" s="350" t="s">
        <v>136</v>
      </c>
      <c r="E22" s="351"/>
      <c r="F22" s="357"/>
      <c r="G22" s="111" t="s">
        <v>966</v>
      </c>
      <c r="H22" s="44"/>
      <c r="I22" s="45"/>
    </row>
    <row r="23" spans="1:9" s="7" customFormat="1" ht="18.75" customHeight="1">
      <c r="A23" s="377" t="s">
        <v>1</v>
      </c>
      <c r="B23" s="358" t="s">
        <v>848</v>
      </c>
      <c r="C23" s="349"/>
      <c r="D23" s="350" t="s">
        <v>138</v>
      </c>
      <c r="E23" s="355"/>
      <c r="F23" s="359"/>
      <c r="G23" s="111"/>
      <c r="H23" s="44"/>
      <c r="I23" s="45"/>
    </row>
    <row r="24" spans="1:9" s="7" customFormat="1" ht="18.75" customHeight="1">
      <c r="A24" s="377" t="s">
        <v>2</v>
      </c>
      <c r="B24" s="356" t="s">
        <v>952</v>
      </c>
      <c r="C24" s="356"/>
      <c r="D24" s="360" t="s">
        <v>137</v>
      </c>
      <c r="E24" s="351"/>
      <c r="F24" s="352"/>
      <c r="G24" s="111"/>
      <c r="H24" s="44"/>
      <c r="I24" s="45"/>
    </row>
    <row r="25" spans="1:9" s="7" customFormat="1" ht="18.75" customHeight="1">
      <c r="A25" s="377" t="s">
        <v>3</v>
      </c>
      <c r="B25" s="361" t="s">
        <v>57</v>
      </c>
      <c r="C25" s="361"/>
      <c r="D25" s="360" t="s">
        <v>140</v>
      </c>
      <c r="E25" s="351"/>
      <c r="F25" s="352"/>
      <c r="G25" s="112"/>
      <c r="H25" s="44"/>
      <c r="I25" s="45"/>
    </row>
    <row r="26" spans="1:9" s="7" customFormat="1" ht="18.75" customHeight="1" thickBot="1">
      <c r="A26" s="377" t="s">
        <v>4</v>
      </c>
      <c r="B26" s="361" t="s">
        <v>953</v>
      </c>
      <c r="C26" s="361"/>
      <c r="D26" s="360" t="s">
        <v>177</v>
      </c>
      <c r="E26" s="355"/>
      <c r="F26" s="362"/>
      <c r="G26" s="113"/>
      <c r="H26" s="46"/>
      <c r="I26" s="32"/>
    </row>
    <row r="27" spans="1:9" s="1" customFormat="1" ht="18.75" customHeight="1" thickBot="1">
      <c r="A27" s="378" t="s">
        <v>55</v>
      </c>
      <c r="B27" s="363" t="s">
        <v>962</v>
      </c>
      <c r="C27" s="363"/>
      <c r="D27" s="364" t="s">
        <v>181</v>
      </c>
      <c r="E27" s="365"/>
      <c r="F27" s="366"/>
      <c r="G27" s="115"/>
      <c r="H27" s="116"/>
      <c r="I27" s="117"/>
    </row>
    <row r="28" spans="1:9" s="7" customFormat="1" ht="6" customHeight="1">
      <c r="A28" s="321"/>
      <c r="B28" s="367"/>
      <c r="C28" s="367"/>
      <c r="D28" s="345"/>
      <c r="E28" s="326"/>
      <c r="F28" s="368"/>
      <c r="G28" s="112"/>
      <c r="H28" s="2"/>
      <c r="I28" s="2"/>
    </row>
    <row r="29" spans="1:9" s="7" customFormat="1" ht="15.75" customHeight="1">
      <c r="A29" s="321"/>
      <c r="B29" s="345" t="s">
        <v>954</v>
      </c>
      <c r="C29" s="345"/>
      <c r="D29" s="345"/>
      <c r="E29" s="345"/>
      <c r="F29" s="320"/>
      <c r="G29" s="111"/>
      <c r="H29" s="2"/>
      <c r="I29" s="2"/>
    </row>
    <row r="30" spans="1:9" s="7" customFormat="1" ht="15.75" customHeight="1">
      <c r="A30" s="321"/>
      <c r="B30" s="345" t="s">
        <v>182</v>
      </c>
      <c r="C30" s="345"/>
      <c r="D30" s="369"/>
      <c r="E30" s="319"/>
      <c r="F30" s="325"/>
      <c r="G30" s="111"/>
      <c r="H30" s="2"/>
      <c r="I30" s="2"/>
    </row>
    <row r="31" spans="1:7" s="7" customFormat="1" ht="15.75" customHeight="1">
      <c r="A31" s="321"/>
      <c r="B31" s="369"/>
      <c r="C31" s="369"/>
      <c r="D31" s="370"/>
      <c r="E31" s="371"/>
      <c r="F31" s="323" t="s">
        <v>966</v>
      </c>
      <c r="G31" s="113" t="s">
        <v>966</v>
      </c>
    </row>
    <row r="32" spans="1:7" s="7" customFormat="1" ht="15.75" customHeight="1">
      <c r="A32" s="321"/>
      <c r="B32" s="370"/>
      <c r="C32" s="370"/>
      <c r="D32" s="369"/>
      <c r="E32" s="371"/>
      <c r="F32" s="323"/>
      <c r="G32" s="108"/>
    </row>
    <row r="33" spans="1:6" s="7" customFormat="1" ht="15.75" customHeight="1">
      <c r="A33" s="321"/>
      <c r="B33" s="369"/>
      <c r="C33" s="369"/>
      <c r="D33" s="369"/>
      <c r="E33" s="372"/>
      <c r="F33" s="323"/>
    </row>
    <row r="34" spans="1:6" s="7" customFormat="1" ht="15.75" customHeight="1">
      <c r="A34" s="321"/>
      <c r="B34" s="369"/>
      <c r="C34" s="369"/>
      <c r="D34" s="373"/>
      <c r="E34" s="372"/>
      <c r="F34" s="323"/>
    </row>
    <row r="35" spans="1:6" s="7" customFormat="1" ht="15.75" customHeight="1">
      <c r="A35" s="321"/>
      <c r="B35" s="373"/>
      <c r="C35" s="373"/>
      <c r="D35" s="369"/>
      <c r="E35" s="310"/>
      <c r="F35" s="323"/>
    </row>
    <row r="36" spans="1:6" s="7" customFormat="1" ht="15.75" customHeight="1">
      <c r="A36" s="321"/>
      <c r="B36" s="310"/>
      <c r="C36" s="310"/>
      <c r="D36" s="369"/>
      <c r="E36" s="310"/>
      <c r="F36" s="323"/>
    </row>
    <row r="37" spans="1:6" s="7" customFormat="1" ht="15.75" customHeight="1">
      <c r="A37" s="321"/>
      <c r="B37" s="310"/>
      <c r="C37" s="310"/>
      <c r="D37" s="369"/>
      <c r="E37" s="310"/>
      <c r="F37" s="323"/>
    </row>
    <row r="38" spans="1:6" s="7" customFormat="1" ht="15.75" customHeight="1">
      <c r="A38" s="321"/>
      <c r="B38" s="310"/>
      <c r="C38" s="310"/>
      <c r="D38" s="374"/>
      <c r="E38" s="310"/>
      <c r="F38" s="323"/>
    </row>
    <row r="39" spans="1:6" s="7" customFormat="1" ht="15.75" customHeight="1">
      <c r="A39" s="321"/>
      <c r="B39" s="374"/>
      <c r="C39" s="374"/>
      <c r="D39" s="368"/>
      <c r="E39" s="374"/>
      <c r="F39" s="323"/>
    </row>
    <row r="40" spans="1:6" s="7" customFormat="1" ht="15.75" customHeight="1">
      <c r="A40" s="29"/>
      <c r="B40" s="368"/>
      <c r="C40" s="368"/>
      <c r="D40" s="369"/>
      <c r="E40" s="310"/>
      <c r="F40" s="323"/>
    </row>
    <row r="41" spans="1:6" s="37" customFormat="1" ht="15.75" customHeight="1">
      <c r="A41" s="54"/>
      <c r="B41" s="310"/>
      <c r="C41" s="310"/>
      <c r="D41" s="369"/>
      <c r="E41" s="310"/>
      <c r="F41" s="323"/>
    </row>
    <row r="42" spans="1:6" s="37" customFormat="1" ht="15.75" customHeight="1">
      <c r="A42" s="54"/>
      <c r="B42" s="310"/>
      <c r="C42" s="310"/>
      <c r="D42" s="369"/>
      <c r="E42" s="310"/>
      <c r="F42" s="323"/>
    </row>
    <row r="43" spans="1:6" s="37" customFormat="1" ht="15.75" customHeight="1">
      <c r="A43" s="54"/>
      <c r="B43" s="310"/>
      <c r="C43" s="310"/>
      <c r="D43" s="369"/>
      <c r="E43" s="310"/>
      <c r="F43" s="323"/>
    </row>
    <row r="44" spans="1:6" s="37" customFormat="1" ht="15.75" customHeight="1">
      <c r="A44" s="54"/>
      <c r="B44" s="310"/>
      <c r="C44" s="310"/>
      <c r="D44" s="369"/>
      <c r="E44" s="310"/>
      <c r="F44" s="323"/>
    </row>
    <row r="45" spans="1:6" s="37" customFormat="1" ht="15.75" customHeight="1">
      <c r="A45" s="54"/>
      <c r="B45" s="310"/>
      <c r="C45" s="310"/>
      <c r="D45" s="369"/>
      <c r="E45" s="310"/>
      <c r="F45" s="323"/>
    </row>
    <row r="46" spans="1:6" s="37" customFormat="1" ht="15.75" customHeight="1">
      <c r="A46" s="54"/>
      <c r="B46" s="310"/>
      <c r="C46" s="310"/>
      <c r="D46" s="369"/>
      <c r="E46" s="310"/>
      <c r="F46" s="323"/>
    </row>
    <row r="47" spans="1:6" s="37" customFormat="1" ht="15.75" customHeight="1">
      <c r="A47" s="54"/>
      <c r="B47" s="310"/>
      <c r="C47" s="310"/>
      <c r="D47" s="369"/>
      <c r="E47" s="310"/>
      <c r="F47" s="323"/>
    </row>
    <row r="48" spans="1:6" s="37" customFormat="1" ht="15.75" customHeight="1">
      <c r="A48" s="54"/>
      <c r="B48" s="310"/>
      <c r="C48" s="310"/>
      <c r="D48" s="369"/>
      <c r="E48" s="310"/>
      <c r="F48" s="323"/>
    </row>
    <row r="49" spans="1:6" s="37" customFormat="1" ht="15.75" customHeight="1">
      <c r="A49" s="54"/>
      <c r="B49" s="310"/>
      <c r="C49" s="310"/>
      <c r="D49" s="369"/>
      <c r="E49" s="310"/>
      <c r="F49" s="323"/>
    </row>
    <row r="50" spans="1:6" s="37" customFormat="1" ht="15.75" customHeight="1">
      <c r="A50" s="54"/>
      <c r="B50" s="310"/>
      <c r="C50" s="310"/>
      <c r="D50" s="369"/>
      <c r="E50" s="310"/>
      <c r="F50" s="323"/>
    </row>
    <row r="51" spans="1:6" s="37" customFormat="1" ht="15.75" customHeight="1">
      <c r="A51" s="54"/>
      <c r="B51" s="310"/>
      <c r="C51" s="310"/>
      <c r="D51" s="369"/>
      <c r="E51" s="310"/>
      <c r="F51" s="323"/>
    </row>
    <row r="52" spans="1:6" s="37" customFormat="1" ht="15.75" customHeight="1">
      <c r="A52" s="54"/>
      <c r="B52" s="310"/>
      <c r="C52" s="310"/>
      <c r="D52" s="369"/>
      <c r="E52" s="310"/>
      <c r="F52" s="323"/>
    </row>
    <row r="53" spans="1:6" s="37" customFormat="1" ht="15.75" customHeight="1">
      <c r="A53" s="54"/>
      <c r="B53" s="310"/>
      <c r="C53" s="310"/>
      <c r="D53" s="369"/>
      <c r="E53" s="310"/>
      <c r="F53" s="323"/>
    </row>
    <row r="54" spans="1:6" s="37" customFormat="1" ht="15.75" customHeight="1">
      <c r="A54" s="54"/>
      <c r="B54" s="310"/>
      <c r="C54" s="310"/>
      <c r="D54" s="369"/>
      <c r="E54" s="310"/>
      <c r="F54" s="323"/>
    </row>
    <row r="55" spans="1:6" s="37" customFormat="1" ht="15.75" customHeight="1">
      <c r="A55" s="54"/>
      <c r="B55" s="310"/>
      <c r="C55" s="310"/>
      <c r="D55" s="369"/>
      <c r="E55" s="310"/>
      <c r="F55" s="323"/>
    </row>
    <row r="56" spans="1:6" s="37" customFormat="1" ht="15.75" customHeight="1">
      <c r="A56" s="54"/>
      <c r="B56" s="310"/>
      <c r="C56" s="310"/>
      <c r="D56" s="369"/>
      <c r="E56" s="310"/>
      <c r="F56" s="323"/>
    </row>
    <row r="57" spans="1:6" s="37" customFormat="1" ht="15.75" customHeight="1">
      <c r="A57" s="54"/>
      <c r="B57" s="310"/>
      <c r="C57" s="310"/>
      <c r="D57" s="369"/>
      <c r="E57" s="310"/>
      <c r="F57" s="323"/>
    </row>
    <row r="58" spans="1:6" s="37" customFormat="1" ht="15.75" customHeight="1">
      <c r="A58" s="54"/>
      <c r="B58" s="310"/>
      <c r="C58" s="310"/>
      <c r="D58" s="369"/>
      <c r="E58" s="310"/>
      <c r="F58" s="323"/>
    </row>
    <row r="59" spans="1:6" s="37" customFormat="1" ht="15.75" customHeight="1">
      <c r="A59" s="54"/>
      <c r="D59" s="97"/>
      <c r="F59" s="94"/>
    </row>
    <row r="60" spans="1:6" s="37" customFormat="1" ht="15.75" customHeight="1">
      <c r="A60" s="54"/>
      <c r="D60" s="97"/>
      <c r="F60" s="94"/>
    </row>
    <row r="61" spans="1:6" s="37" customFormat="1" ht="15.75" customHeight="1">
      <c r="A61" s="54"/>
      <c r="D61" s="97"/>
      <c r="F61" s="94"/>
    </row>
    <row r="62" spans="1:6" s="37" customFormat="1" ht="15.75" customHeight="1">
      <c r="A62" s="54"/>
      <c r="D62" s="97"/>
      <c r="F62" s="94"/>
    </row>
    <row r="63" spans="1:6" s="37" customFormat="1" ht="15.75" customHeight="1">
      <c r="A63" s="54"/>
      <c r="D63" s="97"/>
      <c r="F63" s="94"/>
    </row>
    <row r="64" spans="1:6" s="37" customFormat="1" ht="15.75" customHeight="1">
      <c r="A64" s="54"/>
      <c r="D64" s="97"/>
      <c r="F64" s="94"/>
    </row>
    <row r="65" spans="1:6" s="37" customFormat="1" ht="15.75" customHeight="1">
      <c r="A65" s="54"/>
      <c r="D65" s="97"/>
      <c r="F65" s="94"/>
    </row>
    <row r="66" spans="1:6" s="37" customFormat="1" ht="15.75" customHeight="1">
      <c r="A66" s="54"/>
      <c r="D66" s="97"/>
      <c r="F66" s="94"/>
    </row>
    <row r="67" spans="1:6" s="37" customFormat="1" ht="15.75" customHeight="1">
      <c r="A67" s="54"/>
      <c r="D67" s="97"/>
      <c r="F67" s="94"/>
    </row>
    <row r="68" spans="1:6" s="37" customFormat="1" ht="15.75" customHeight="1">
      <c r="A68" s="54"/>
      <c r="D68" s="97"/>
      <c r="F68" s="94"/>
    </row>
    <row r="69" spans="1:6" s="37" customFormat="1" ht="15.75" customHeight="1">
      <c r="A69" s="54"/>
      <c r="D69" s="97"/>
      <c r="F69" s="94"/>
    </row>
    <row r="70" spans="1:6" s="37" customFormat="1" ht="15.75" customHeight="1">
      <c r="A70" s="54"/>
      <c r="D70" s="97"/>
      <c r="F70" s="94"/>
    </row>
    <row r="71" spans="1:6" s="37" customFormat="1" ht="15.75" customHeight="1">
      <c r="A71" s="54"/>
      <c r="D71" s="97"/>
      <c r="F71" s="94"/>
    </row>
    <row r="72" spans="1:6" s="37" customFormat="1" ht="15.75" customHeight="1">
      <c r="A72" s="54"/>
      <c r="D72" s="97"/>
      <c r="F72" s="94"/>
    </row>
    <row r="73" spans="1:6" s="37" customFormat="1" ht="15.75" customHeight="1">
      <c r="A73" s="54"/>
      <c r="D73" s="97"/>
      <c r="F73" s="94"/>
    </row>
    <row r="74" spans="1:6" s="37" customFormat="1" ht="15.75" customHeight="1">
      <c r="A74" s="54"/>
      <c r="D74" s="97"/>
      <c r="F74" s="94"/>
    </row>
    <row r="75" spans="1:6" s="37" customFormat="1" ht="15.75" customHeight="1">
      <c r="A75" s="54"/>
      <c r="D75" s="97"/>
      <c r="F75" s="94"/>
    </row>
    <row r="76" spans="1:6" s="37" customFormat="1" ht="15.75" customHeight="1">
      <c r="A76" s="54"/>
      <c r="D76" s="97"/>
      <c r="F76" s="94"/>
    </row>
    <row r="77" spans="1:6" s="37" customFormat="1" ht="15.75" customHeight="1">
      <c r="A77" s="54"/>
      <c r="D77" s="97"/>
      <c r="F77" s="94"/>
    </row>
    <row r="78" spans="1:6" s="37" customFormat="1" ht="15.75" customHeight="1">
      <c r="A78" s="54"/>
      <c r="D78" s="98"/>
      <c r="F78" s="94"/>
    </row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printOptions/>
  <pageMargins left="0.62" right="0.53" top="1" bottom="1" header="0.5" footer="0.5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A1:L138"/>
  <sheetViews>
    <sheetView view="pageBreakPreview" zoomScale="75" zoomScaleNormal="85" zoomScaleSheetLayoutView="75" zoomScalePageLayoutView="0" workbookViewId="0" topLeftCell="A1">
      <selection activeCell="A1" sqref="A1:C2"/>
    </sheetView>
  </sheetViews>
  <sheetFormatPr defaultColWidth="8.8515625" defaultRowHeight="12.75"/>
  <cols>
    <col min="1" max="1" width="5.7109375" style="156" customWidth="1"/>
    <col min="2" max="2" width="54.8515625" style="156" customWidth="1"/>
    <col min="3" max="3" width="60.28125" style="156" customWidth="1"/>
    <col min="4" max="4" width="9.8515625" style="157" customWidth="1"/>
    <col min="5" max="5" width="17.28125" style="157" customWidth="1"/>
    <col min="6" max="6" width="21.7109375" style="157" customWidth="1"/>
    <col min="7" max="7" width="18.28125" style="171" customWidth="1"/>
    <col min="8" max="8" width="12.8515625" style="131" customWidth="1"/>
    <col min="9" max="9" width="8.8515625" style="156" customWidth="1"/>
    <col min="10" max="12" width="8.8515625" style="131" customWidth="1"/>
    <col min="13" max="16384" width="8.8515625" style="156" customWidth="1"/>
  </cols>
  <sheetData>
    <row r="1" spans="1:7" ht="15.75" customHeight="1">
      <c r="A1" s="707" t="s">
        <v>716</v>
      </c>
      <c r="B1" s="131"/>
      <c r="C1" s="708" t="s">
        <v>223</v>
      </c>
      <c r="D1" s="154"/>
      <c r="E1" s="154"/>
      <c r="F1" s="154"/>
      <c r="G1" s="155"/>
    </row>
    <row r="2" spans="1:7" s="128" customFormat="1" ht="42.75">
      <c r="A2" s="131"/>
      <c r="B2" s="172" t="str">
        <f>'[1]BILL100-А'!B2</f>
        <v>Aktobe-Martuk-RF Border (to Orenburg) road  Reconstruction Project, kм 0-102  
</v>
      </c>
      <c r="C2" s="172" t="str">
        <f>'[1]BILL100-А'!C2</f>
        <v>Проект реконструкции автомобильной дороги  «Актобе-Мартук-граница РФ (на Оренбург)», км 0-102                                            
</v>
      </c>
      <c r="F2" s="152"/>
      <c r="G2" s="133"/>
    </row>
    <row r="3" spans="2:8" s="131" customFormat="1" ht="15.75" customHeight="1">
      <c r="B3" s="135"/>
      <c r="C3" s="156"/>
      <c r="D3" s="159"/>
      <c r="E3" s="160"/>
      <c r="F3" s="157"/>
      <c r="G3" s="161"/>
      <c r="H3" s="158"/>
    </row>
    <row r="4" spans="1:7" ht="6" customHeight="1">
      <c r="A4" s="162"/>
      <c r="B4" s="162"/>
      <c r="C4" s="162"/>
      <c r="D4" s="163"/>
      <c r="E4" s="163"/>
      <c r="F4" s="163"/>
      <c r="G4" s="164"/>
    </row>
    <row r="5" spans="1:12" s="142" customFormat="1" ht="53.25" customHeight="1">
      <c r="A5" s="189" t="s">
        <v>714</v>
      </c>
      <c r="B5" s="190" t="s">
        <v>150</v>
      </c>
      <c r="C5" s="190" t="s">
        <v>151</v>
      </c>
      <c r="D5" s="191" t="s">
        <v>152</v>
      </c>
      <c r="E5" s="190" t="s">
        <v>153</v>
      </c>
      <c r="F5" s="192" t="s">
        <v>193</v>
      </c>
      <c r="G5" s="193" t="s">
        <v>154</v>
      </c>
      <c r="H5" s="140"/>
      <c r="J5" s="140"/>
      <c r="K5" s="141"/>
      <c r="L5" s="141"/>
    </row>
    <row r="6" spans="1:12" s="666" customFormat="1" ht="24.75" customHeight="1">
      <c r="A6" s="664">
        <v>1</v>
      </c>
      <c r="B6" s="653" t="s">
        <v>717</v>
      </c>
      <c r="C6" s="659" t="s">
        <v>28</v>
      </c>
      <c r="D6" s="655" t="s">
        <v>679</v>
      </c>
      <c r="E6" s="656">
        <v>102</v>
      </c>
      <c r="F6" s="656"/>
      <c r="G6" s="665"/>
      <c r="H6" s="662"/>
      <c r="J6" s="662"/>
      <c r="K6" s="662"/>
      <c r="L6" s="662"/>
    </row>
    <row r="7" spans="1:12" s="666" customFormat="1" ht="24.75" customHeight="1">
      <c r="A7" s="664">
        <f>A6+1</f>
        <v>2</v>
      </c>
      <c r="B7" s="653" t="s">
        <v>718</v>
      </c>
      <c r="C7" s="659" t="s">
        <v>29</v>
      </c>
      <c r="D7" s="655" t="s">
        <v>186</v>
      </c>
      <c r="E7" s="656">
        <v>149</v>
      </c>
      <c r="F7" s="656"/>
      <c r="G7" s="665"/>
      <c r="H7" s="662"/>
      <c r="J7" s="662"/>
      <c r="K7" s="662"/>
      <c r="L7" s="662"/>
    </row>
    <row r="8" spans="1:12" s="666" customFormat="1" ht="24.75" customHeight="1">
      <c r="A8" s="664">
        <v>3</v>
      </c>
      <c r="B8" s="653" t="s">
        <v>7</v>
      </c>
      <c r="C8" s="659" t="s">
        <v>30</v>
      </c>
      <c r="D8" s="655" t="s">
        <v>186</v>
      </c>
      <c r="E8" s="656">
        <v>253</v>
      </c>
      <c r="F8" s="656"/>
      <c r="G8" s="665"/>
      <c r="H8" s="662"/>
      <c r="J8" s="662"/>
      <c r="K8" s="662"/>
      <c r="L8" s="662"/>
    </row>
    <row r="9" spans="1:12" s="666" customFormat="1" ht="24.75" customHeight="1">
      <c r="A9" s="664">
        <v>4</v>
      </c>
      <c r="B9" s="653" t="s">
        <v>8</v>
      </c>
      <c r="C9" s="659" t="s">
        <v>31</v>
      </c>
      <c r="D9" s="655" t="s">
        <v>186</v>
      </c>
      <c r="E9" s="656">
        <v>284</v>
      </c>
      <c r="F9" s="656"/>
      <c r="G9" s="665"/>
      <c r="H9" s="662"/>
      <c r="I9" s="662"/>
      <c r="J9" s="662"/>
      <c r="K9" s="662"/>
      <c r="L9" s="662"/>
    </row>
    <row r="10" spans="1:12" s="666" customFormat="1" ht="24.75" customHeight="1">
      <c r="A10" s="664">
        <f aca="true" t="shared" si="0" ref="A10:A15">A9+1</f>
        <v>5</v>
      </c>
      <c r="B10" s="653" t="s">
        <v>9</v>
      </c>
      <c r="C10" s="659" t="s">
        <v>32</v>
      </c>
      <c r="D10" s="655" t="s">
        <v>183</v>
      </c>
      <c r="E10" s="656">
        <v>61</v>
      </c>
      <c r="F10" s="656"/>
      <c r="G10" s="665"/>
      <c r="H10" s="662"/>
      <c r="I10" s="662"/>
      <c r="J10" s="662"/>
      <c r="K10" s="662"/>
      <c r="L10" s="662"/>
    </row>
    <row r="11" spans="1:12" s="666" customFormat="1" ht="24.75" customHeight="1">
      <c r="A11" s="664">
        <f t="shared" si="0"/>
        <v>6</v>
      </c>
      <c r="B11" s="653" t="s">
        <v>10</v>
      </c>
      <c r="C11" s="659" t="s">
        <v>33</v>
      </c>
      <c r="D11" s="655" t="s">
        <v>183</v>
      </c>
      <c r="E11" s="656">
        <v>325</v>
      </c>
      <c r="F11" s="656"/>
      <c r="G11" s="665"/>
      <c r="H11" s="662"/>
      <c r="I11" s="662"/>
      <c r="J11" s="662"/>
      <c r="K11" s="662"/>
      <c r="L11" s="662"/>
    </row>
    <row r="12" spans="1:12" s="666" customFormat="1" ht="24.75" customHeight="1">
      <c r="A12" s="664">
        <f t="shared" si="0"/>
        <v>7</v>
      </c>
      <c r="B12" s="653" t="s">
        <v>610</v>
      </c>
      <c r="C12" s="659" t="s">
        <v>34</v>
      </c>
      <c r="D12" s="655" t="s">
        <v>186</v>
      </c>
      <c r="E12" s="656">
        <v>12</v>
      </c>
      <c r="F12" s="667"/>
      <c r="G12" s="665"/>
      <c r="H12" s="662"/>
      <c r="I12" s="668"/>
      <c r="J12" s="662"/>
      <c r="K12" s="662"/>
      <c r="L12" s="662"/>
    </row>
    <row r="13" spans="1:12" s="666" customFormat="1" ht="24.75" customHeight="1">
      <c r="A13" s="664">
        <f t="shared" si="0"/>
        <v>8</v>
      </c>
      <c r="B13" s="653" t="s">
        <v>720</v>
      </c>
      <c r="C13" s="659" t="s">
        <v>35</v>
      </c>
      <c r="D13" s="655" t="s">
        <v>186</v>
      </c>
      <c r="E13" s="656">
        <v>4</v>
      </c>
      <c r="F13" s="667"/>
      <c r="G13" s="665"/>
      <c r="H13" s="662"/>
      <c r="I13" s="662"/>
      <c r="J13" s="662"/>
      <c r="K13" s="662"/>
      <c r="L13" s="662"/>
    </row>
    <row r="14" spans="1:12" s="666" customFormat="1" ht="24.75" customHeight="1">
      <c r="A14" s="664">
        <f t="shared" si="0"/>
        <v>9</v>
      </c>
      <c r="B14" s="653" t="s">
        <v>611</v>
      </c>
      <c r="C14" s="659" t="s">
        <v>36</v>
      </c>
      <c r="D14" s="655" t="s">
        <v>224</v>
      </c>
      <c r="E14" s="656">
        <v>722</v>
      </c>
      <c r="F14" s="667"/>
      <c r="G14" s="665"/>
      <c r="H14" s="662"/>
      <c r="J14" s="662"/>
      <c r="K14" s="662"/>
      <c r="L14" s="662"/>
    </row>
    <row r="15" spans="1:12" s="666" customFormat="1" ht="24.75" customHeight="1" thickBot="1">
      <c r="A15" s="664">
        <f t="shared" si="0"/>
        <v>10</v>
      </c>
      <c r="B15" s="653" t="s">
        <v>612</v>
      </c>
      <c r="C15" s="659" t="s">
        <v>225</v>
      </c>
      <c r="D15" s="655" t="s">
        <v>186</v>
      </c>
      <c r="E15" s="656">
        <v>313</v>
      </c>
      <c r="F15" s="667"/>
      <c r="G15" s="676"/>
      <c r="H15" s="662"/>
      <c r="J15" s="662"/>
      <c r="K15" s="662"/>
      <c r="L15" s="662"/>
    </row>
    <row r="16" spans="1:12" s="671" customFormat="1" ht="24.75" customHeight="1" thickBot="1">
      <c r="A16" s="669"/>
      <c r="B16" s="769" t="s">
        <v>689</v>
      </c>
      <c r="C16" s="770"/>
      <c r="D16" s="770"/>
      <c r="E16" s="770"/>
      <c r="F16" s="770"/>
      <c r="G16" s="677"/>
      <c r="H16" s="670"/>
      <c r="J16" s="672"/>
      <c r="K16" s="672"/>
      <c r="L16" s="672"/>
    </row>
    <row r="17" spans="1:7" s="156" customFormat="1" ht="15.75" customHeight="1">
      <c r="A17" s="158"/>
      <c r="B17" s="158"/>
      <c r="C17" s="158"/>
      <c r="D17" s="166"/>
      <c r="E17" s="166"/>
      <c r="F17" s="166"/>
      <c r="G17" s="167"/>
    </row>
    <row r="18" spans="1:7" s="156" customFormat="1" ht="15">
      <c r="A18" s="168"/>
      <c r="B18" s="131"/>
      <c r="C18" s="131"/>
      <c r="D18" s="159"/>
      <c r="E18" s="159"/>
      <c r="F18" s="159"/>
      <c r="G18" s="169"/>
    </row>
    <row r="19" spans="1:7" ht="15">
      <c r="A19" s="168"/>
      <c r="B19" s="131"/>
      <c r="C19" s="131"/>
      <c r="D19" s="159"/>
      <c r="E19" s="159"/>
      <c r="F19" s="159"/>
      <c r="G19" s="169"/>
    </row>
    <row r="20" spans="1:7" s="156" customFormat="1" ht="14.25">
      <c r="A20" s="158"/>
      <c r="B20" s="158"/>
      <c r="C20" s="158"/>
      <c r="D20" s="166"/>
      <c r="E20" s="166"/>
      <c r="F20" s="166"/>
      <c r="G20" s="167"/>
    </row>
    <row r="21" spans="1:7" s="156" customFormat="1" ht="15.75" customHeight="1">
      <c r="A21" s="158"/>
      <c r="B21" s="158"/>
      <c r="C21" s="158"/>
      <c r="D21" s="166"/>
      <c r="E21" s="166"/>
      <c r="F21" s="166"/>
      <c r="G21" s="167"/>
    </row>
    <row r="22" spans="1:7" s="156" customFormat="1" ht="15.75" customHeight="1">
      <c r="A22" s="158"/>
      <c r="B22" s="158"/>
      <c r="C22" s="158"/>
      <c r="D22" s="166"/>
      <c r="E22" s="166"/>
      <c r="F22" s="166"/>
      <c r="G22" s="167"/>
    </row>
    <row r="23" spans="1:7" s="156" customFormat="1" ht="15.75" customHeight="1">
      <c r="A23" s="158"/>
      <c r="B23" s="158"/>
      <c r="C23" s="158"/>
      <c r="D23" s="166"/>
      <c r="E23" s="166"/>
      <c r="F23" s="166"/>
      <c r="G23" s="167"/>
    </row>
    <row r="24" spans="1:7" s="156" customFormat="1" ht="15.75" customHeight="1">
      <c r="A24" s="158"/>
      <c r="B24" s="158"/>
      <c r="C24" s="158"/>
      <c r="D24" s="166"/>
      <c r="E24" s="166"/>
      <c r="F24" s="166"/>
      <c r="G24" s="167"/>
    </row>
    <row r="25" spans="1:7" s="156" customFormat="1" ht="15.75" customHeight="1">
      <c r="A25" s="158"/>
      <c r="B25" s="158"/>
      <c r="C25" s="158"/>
      <c r="D25" s="166"/>
      <c r="E25" s="166"/>
      <c r="F25" s="166"/>
      <c r="G25" s="167"/>
    </row>
    <row r="26" spans="1:7" s="156" customFormat="1" ht="15.75" customHeight="1">
      <c r="A26" s="170"/>
      <c r="B26" s="158"/>
      <c r="C26" s="158"/>
      <c r="D26" s="166"/>
      <c r="E26" s="166"/>
      <c r="F26" s="166"/>
      <c r="G26" s="167"/>
    </row>
    <row r="27" spans="1:7" s="156" customFormat="1" ht="15.75" customHeight="1">
      <c r="A27" s="170"/>
      <c r="B27" s="158"/>
      <c r="C27" s="158"/>
      <c r="D27" s="166"/>
      <c r="E27" s="166"/>
      <c r="F27" s="166"/>
      <c r="G27" s="167"/>
    </row>
    <row r="28" spans="1:7" s="156" customFormat="1" ht="15.75" customHeight="1">
      <c r="A28" s="170"/>
      <c r="B28" s="158"/>
      <c r="C28" s="158"/>
      <c r="D28" s="166"/>
      <c r="E28" s="166"/>
      <c r="F28" s="166"/>
      <c r="G28" s="167"/>
    </row>
    <row r="29" spans="1:7" s="156" customFormat="1" ht="15.75" customHeight="1">
      <c r="A29" s="158"/>
      <c r="B29" s="158"/>
      <c r="C29" s="158"/>
      <c r="D29" s="166"/>
      <c r="E29" s="166"/>
      <c r="F29" s="166"/>
      <c r="G29" s="167"/>
    </row>
    <row r="30" spans="1:7" s="156" customFormat="1" ht="15.75" customHeight="1">
      <c r="A30" s="170"/>
      <c r="B30" s="158"/>
      <c r="C30" s="158"/>
      <c r="D30" s="166"/>
      <c r="E30" s="166"/>
      <c r="F30" s="166"/>
      <c r="G30" s="167"/>
    </row>
    <row r="31" spans="1:7" s="156" customFormat="1" ht="15.75" customHeight="1">
      <c r="A31" s="170"/>
      <c r="B31" s="158"/>
      <c r="C31" s="158"/>
      <c r="D31" s="166"/>
      <c r="E31" s="166"/>
      <c r="F31" s="166"/>
      <c r="G31" s="167"/>
    </row>
    <row r="32" spans="1:7" s="156" customFormat="1" ht="15.75" customHeight="1">
      <c r="A32" s="170"/>
      <c r="B32" s="158"/>
      <c r="C32" s="158"/>
      <c r="D32" s="166"/>
      <c r="E32" s="166"/>
      <c r="F32" s="166"/>
      <c r="G32" s="167"/>
    </row>
    <row r="33" spans="1:7" s="156" customFormat="1" ht="15.75" customHeight="1">
      <c r="A33" s="158"/>
      <c r="B33" s="158"/>
      <c r="C33" s="158"/>
      <c r="D33" s="166"/>
      <c r="E33" s="166"/>
      <c r="F33" s="166"/>
      <c r="G33" s="167"/>
    </row>
    <row r="34" spans="1:7" s="156" customFormat="1" ht="15.75" customHeight="1">
      <c r="A34" s="170"/>
      <c r="B34" s="158"/>
      <c r="C34" s="158"/>
      <c r="D34" s="166"/>
      <c r="E34" s="166"/>
      <c r="F34" s="166"/>
      <c r="G34" s="167"/>
    </row>
    <row r="35" spans="1:7" s="156" customFormat="1" ht="15.75" customHeight="1">
      <c r="A35" s="170"/>
      <c r="B35" s="158"/>
      <c r="C35" s="158"/>
      <c r="D35" s="166"/>
      <c r="E35" s="166"/>
      <c r="F35" s="166"/>
      <c r="G35" s="167"/>
    </row>
    <row r="36" spans="1:7" s="156" customFormat="1" ht="15.75" customHeight="1">
      <c r="A36" s="158"/>
      <c r="B36" s="158"/>
      <c r="C36" s="158"/>
      <c r="D36" s="166"/>
      <c r="E36" s="166"/>
      <c r="F36" s="166"/>
      <c r="G36" s="167"/>
    </row>
    <row r="37" spans="1:7" s="156" customFormat="1" ht="15.75" customHeight="1">
      <c r="A37" s="158"/>
      <c r="B37" s="158"/>
      <c r="C37" s="158"/>
      <c r="D37" s="166"/>
      <c r="E37" s="166"/>
      <c r="F37" s="166"/>
      <c r="G37" s="167"/>
    </row>
    <row r="38" spans="1:7" s="156" customFormat="1" ht="15.75" customHeight="1">
      <c r="A38" s="158"/>
      <c r="B38" s="158"/>
      <c r="C38" s="158"/>
      <c r="D38" s="166"/>
      <c r="E38" s="166"/>
      <c r="F38" s="166"/>
      <c r="G38" s="167"/>
    </row>
    <row r="39" spans="1:7" s="156" customFormat="1" ht="15.75" customHeight="1">
      <c r="A39" s="158"/>
      <c r="B39" s="158"/>
      <c r="C39" s="158"/>
      <c r="D39" s="166"/>
      <c r="E39" s="166"/>
      <c r="F39" s="166"/>
      <c r="G39" s="167"/>
    </row>
    <row r="40" spans="1:7" s="156" customFormat="1" ht="15.75" customHeight="1">
      <c r="A40" s="158"/>
      <c r="B40" s="158"/>
      <c r="C40" s="158"/>
      <c r="D40" s="166"/>
      <c r="E40" s="166"/>
      <c r="F40" s="166"/>
      <c r="G40" s="167"/>
    </row>
    <row r="41" spans="1:7" s="156" customFormat="1" ht="15.75" customHeight="1">
      <c r="A41" s="158"/>
      <c r="B41" s="158"/>
      <c r="C41" s="158"/>
      <c r="D41" s="166"/>
      <c r="E41" s="166"/>
      <c r="F41" s="166"/>
      <c r="G41" s="167"/>
    </row>
    <row r="42" spans="1:7" s="156" customFormat="1" ht="15.75" customHeight="1">
      <c r="A42" s="158"/>
      <c r="B42" s="158"/>
      <c r="C42" s="158"/>
      <c r="D42" s="166"/>
      <c r="E42" s="166"/>
      <c r="F42" s="166"/>
      <c r="G42" s="167"/>
    </row>
    <row r="43" spans="1:7" s="156" customFormat="1" ht="15.75" customHeight="1">
      <c r="A43" s="158"/>
      <c r="B43" s="158"/>
      <c r="C43" s="158"/>
      <c r="D43" s="166"/>
      <c r="E43" s="166"/>
      <c r="F43" s="166"/>
      <c r="G43" s="167"/>
    </row>
    <row r="44" spans="1:7" s="156" customFormat="1" ht="15.75" customHeight="1">
      <c r="A44" s="158"/>
      <c r="B44" s="158"/>
      <c r="C44" s="158"/>
      <c r="D44" s="166"/>
      <c r="E44" s="166"/>
      <c r="F44" s="166"/>
      <c r="G44" s="167"/>
    </row>
    <row r="45" spans="1:7" s="156" customFormat="1" ht="15.75" customHeight="1">
      <c r="A45" s="158"/>
      <c r="B45" s="768"/>
      <c r="C45" s="768"/>
      <c r="D45" s="768"/>
      <c r="E45" s="768"/>
      <c r="F45" s="768"/>
      <c r="G45" s="167"/>
    </row>
    <row r="46" spans="1:7" s="156" customFormat="1" ht="14.25">
      <c r="A46" s="131"/>
      <c r="B46" s="131"/>
      <c r="C46" s="131"/>
      <c r="D46" s="159"/>
      <c r="E46" s="159"/>
      <c r="F46" s="159"/>
      <c r="G46" s="169"/>
    </row>
    <row r="47" spans="1:7" s="156" customFormat="1" ht="15">
      <c r="A47" s="168"/>
      <c r="B47" s="131"/>
      <c r="C47" s="131"/>
      <c r="D47" s="159"/>
      <c r="E47" s="159"/>
      <c r="F47" s="159"/>
      <c r="G47" s="169"/>
    </row>
    <row r="48" spans="1:7" s="156" customFormat="1" ht="14.25">
      <c r="A48" s="131"/>
      <c r="B48" s="131"/>
      <c r="C48" s="131"/>
      <c r="D48" s="159"/>
      <c r="E48" s="159"/>
      <c r="F48" s="159"/>
      <c r="G48" s="169"/>
    </row>
    <row r="49" spans="1:7" s="156" customFormat="1" ht="31.5" customHeight="1">
      <c r="A49" s="158"/>
      <c r="B49" s="158"/>
      <c r="C49" s="158"/>
      <c r="D49" s="166"/>
      <c r="E49" s="166"/>
      <c r="F49" s="166"/>
      <c r="G49" s="167"/>
    </row>
    <row r="50" spans="1:7" s="156" customFormat="1" ht="15.75" customHeight="1">
      <c r="A50" s="158"/>
      <c r="B50" s="158"/>
      <c r="C50" s="158"/>
      <c r="D50" s="166"/>
      <c r="E50" s="166"/>
      <c r="F50" s="166"/>
      <c r="G50" s="167"/>
    </row>
    <row r="51" spans="1:7" s="156" customFormat="1" ht="15.75" customHeight="1">
      <c r="A51" s="158"/>
      <c r="B51" s="158"/>
      <c r="C51" s="158"/>
      <c r="D51" s="166"/>
      <c r="E51" s="166"/>
      <c r="F51" s="166"/>
      <c r="G51" s="167"/>
    </row>
    <row r="52" spans="1:7" s="156" customFormat="1" ht="15.75" customHeight="1">
      <c r="A52" s="170"/>
      <c r="B52" s="158"/>
      <c r="C52" s="158"/>
      <c r="D52" s="166"/>
      <c r="E52" s="166"/>
      <c r="F52" s="166"/>
      <c r="G52" s="167"/>
    </row>
    <row r="53" spans="1:7" s="156" customFormat="1" ht="15.75" customHeight="1">
      <c r="A53" s="170"/>
      <c r="B53" s="158"/>
      <c r="C53" s="158"/>
      <c r="D53" s="166"/>
      <c r="E53" s="166"/>
      <c r="F53" s="166"/>
      <c r="G53" s="167"/>
    </row>
    <row r="54" spans="1:7" s="156" customFormat="1" ht="15.75" customHeight="1">
      <c r="A54" s="170"/>
      <c r="B54" s="158"/>
      <c r="C54" s="158"/>
      <c r="D54" s="166"/>
      <c r="E54" s="166"/>
      <c r="F54" s="166"/>
      <c r="G54" s="167"/>
    </row>
    <row r="55" spans="1:7" s="156" customFormat="1" ht="15.75" customHeight="1">
      <c r="A55" s="158"/>
      <c r="B55" s="158"/>
      <c r="C55" s="158"/>
      <c r="D55" s="166"/>
      <c r="E55" s="166"/>
      <c r="F55" s="166"/>
      <c r="G55" s="167"/>
    </row>
    <row r="56" spans="1:7" s="156" customFormat="1" ht="15.75" customHeight="1">
      <c r="A56" s="170"/>
      <c r="B56" s="158"/>
      <c r="C56" s="158"/>
      <c r="D56" s="166"/>
      <c r="E56" s="166"/>
      <c r="F56" s="166"/>
      <c r="G56" s="167"/>
    </row>
    <row r="57" spans="1:7" s="156" customFormat="1" ht="15.75" customHeight="1">
      <c r="A57" s="170"/>
      <c r="B57" s="158"/>
      <c r="C57" s="158"/>
      <c r="D57" s="166"/>
      <c r="E57" s="166"/>
      <c r="F57" s="166"/>
      <c r="G57" s="167"/>
    </row>
    <row r="58" spans="1:7" s="156" customFormat="1" ht="15.75" customHeight="1">
      <c r="A58" s="170"/>
      <c r="B58" s="158"/>
      <c r="C58" s="158"/>
      <c r="D58" s="166"/>
      <c r="E58" s="166"/>
      <c r="F58" s="166"/>
      <c r="G58" s="167"/>
    </row>
    <row r="59" spans="1:7" s="156" customFormat="1" ht="15.75" customHeight="1">
      <c r="A59" s="158"/>
      <c r="B59" s="158"/>
      <c r="C59" s="158"/>
      <c r="D59" s="166"/>
      <c r="E59" s="166"/>
      <c r="F59" s="166"/>
      <c r="G59" s="167"/>
    </row>
    <row r="60" spans="1:7" s="156" customFormat="1" ht="15.75" customHeight="1">
      <c r="A60" s="158"/>
      <c r="B60" s="158"/>
      <c r="C60" s="158"/>
      <c r="D60" s="166"/>
      <c r="E60" s="166"/>
      <c r="F60" s="166"/>
      <c r="G60" s="167"/>
    </row>
    <row r="61" spans="1:7" s="156" customFormat="1" ht="15.75" customHeight="1">
      <c r="A61" s="158"/>
      <c r="B61" s="158"/>
      <c r="C61" s="158"/>
      <c r="D61" s="166"/>
      <c r="E61" s="166"/>
      <c r="F61" s="166"/>
      <c r="G61" s="167"/>
    </row>
    <row r="62" spans="1:7" s="156" customFormat="1" ht="31.5" customHeight="1">
      <c r="A62" s="158"/>
      <c r="B62" s="158"/>
      <c r="C62" s="158"/>
      <c r="D62" s="166"/>
      <c r="E62" s="166"/>
      <c r="F62" s="166"/>
      <c r="G62" s="167"/>
    </row>
    <row r="63" spans="1:7" s="156" customFormat="1" ht="15.75" customHeight="1">
      <c r="A63" s="158"/>
      <c r="B63" s="158"/>
      <c r="C63" s="158"/>
      <c r="D63" s="166"/>
      <c r="E63" s="166"/>
      <c r="F63" s="166"/>
      <c r="G63" s="167"/>
    </row>
    <row r="64" spans="1:7" s="156" customFormat="1" ht="15.75" customHeight="1">
      <c r="A64" s="158"/>
      <c r="B64" s="158"/>
      <c r="C64" s="158"/>
      <c r="D64" s="166"/>
      <c r="E64" s="166"/>
      <c r="F64" s="166"/>
      <c r="G64" s="167"/>
    </row>
    <row r="65" spans="1:7" s="156" customFormat="1" ht="15.75" customHeight="1">
      <c r="A65" s="158"/>
      <c r="B65" s="158"/>
      <c r="C65" s="158"/>
      <c r="D65" s="166"/>
      <c r="E65" s="166"/>
      <c r="F65" s="166"/>
      <c r="G65" s="167"/>
    </row>
    <row r="66" spans="1:7" s="156" customFormat="1" ht="15.75" customHeight="1">
      <c r="A66" s="158"/>
      <c r="B66" s="158"/>
      <c r="C66" s="158"/>
      <c r="D66" s="166"/>
      <c r="E66" s="166"/>
      <c r="F66" s="166"/>
      <c r="G66" s="167"/>
    </row>
    <row r="67" spans="1:7" s="156" customFormat="1" ht="15.75" customHeight="1">
      <c r="A67" s="158"/>
      <c r="B67" s="158"/>
      <c r="C67" s="158"/>
      <c r="D67" s="166"/>
      <c r="E67" s="166"/>
      <c r="F67" s="166"/>
      <c r="G67" s="167"/>
    </row>
    <row r="68" spans="1:7" s="156" customFormat="1" ht="15.75" customHeight="1">
      <c r="A68" s="158"/>
      <c r="B68" s="158"/>
      <c r="C68" s="158"/>
      <c r="D68" s="166"/>
      <c r="E68" s="166"/>
      <c r="F68" s="166"/>
      <c r="G68" s="167"/>
    </row>
    <row r="69" spans="1:7" s="156" customFormat="1" ht="15.75" customHeight="1">
      <c r="A69" s="158"/>
      <c r="B69" s="158"/>
      <c r="C69" s="158"/>
      <c r="D69" s="166"/>
      <c r="E69" s="166"/>
      <c r="F69" s="166"/>
      <c r="G69" s="167"/>
    </row>
    <row r="70" spans="1:7" s="156" customFormat="1" ht="15.75" customHeight="1">
      <c r="A70" s="158"/>
      <c r="B70" s="158"/>
      <c r="C70" s="158"/>
      <c r="D70" s="166"/>
      <c r="E70" s="166"/>
      <c r="F70" s="166"/>
      <c r="G70" s="167"/>
    </row>
    <row r="71" spans="1:7" s="156" customFormat="1" ht="15.75" customHeight="1">
      <c r="A71" s="158"/>
      <c r="B71" s="158"/>
      <c r="C71" s="158"/>
      <c r="D71" s="166"/>
      <c r="E71" s="166"/>
      <c r="F71" s="166"/>
      <c r="G71" s="167"/>
    </row>
    <row r="72" spans="1:7" s="156" customFormat="1" ht="15.75" customHeight="1">
      <c r="A72" s="158"/>
      <c r="B72" s="768"/>
      <c r="C72" s="768"/>
      <c r="D72" s="768"/>
      <c r="E72" s="768"/>
      <c r="F72" s="768"/>
      <c r="G72" s="167"/>
    </row>
    <row r="73" spans="1:7" s="156" customFormat="1" ht="14.25">
      <c r="A73" s="131"/>
      <c r="B73" s="131"/>
      <c r="C73" s="131"/>
      <c r="D73" s="159"/>
      <c r="E73" s="159"/>
      <c r="F73" s="159"/>
      <c r="G73" s="169"/>
    </row>
    <row r="74" spans="1:7" s="156" customFormat="1" ht="14.25">
      <c r="A74" s="131"/>
      <c r="B74" s="131"/>
      <c r="C74" s="131"/>
      <c r="D74" s="159"/>
      <c r="E74" s="159"/>
      <c r="F74" s="159"/>
      <c r="G74" s="169"/>
    </row>
    <row r="75" spans="1:7" s="156" customFormat="1" ht="14.25">
      <c r="A75" s="131"/>
      <c r="B75" s="131"/>
      <c r="C75" s="131"/>
      <c r="D75" s="159"/>
      <c r="E75" s="159"/>
      <c r="F75" s="159"/>
      <c r="G75" s="169"/>
    </row>
    <row r="76" spans="1:7" s="156" customFormat="1" ht="14.25">
      <c r="A76" s="131"/>
      <c r="B76" s="131"/>
      <c r="C76" s="131"/>
      <c r="D76" s="159"/>
      <c r="E76" s="159"/>
      <c r="F76" s="159"/>
      <c r="G76" s="169"/>
    </row>
    <row r="77" spans="1:7" s="156" customFormat="1" ht="14.25">
      <c r="A77" s="131"/>
      <c r="B77" s="131"/>
      <c r="C77" s="131"/>
      <c r="D77" s="159"/>
      <c r="E77" s="159"/>
      <c r="F77" s="159"/>
      <c r="G77" s="169"/>
    </row>
    <row r="78" spans="1:7" s="156" customFormat="1" ht="14.25">
      <c r="A78" s="131"/>
      <c r="B78" s="131"/>
      <c r="C78" s="131"/>
      <c r="D78" s="159"/>
      <c r="E78" s="159"/>
      <c r="F78" s="159"/>
      <c r="G78" s="169"/>
    </row>
    <row r="79" spans="1:7" s="156" customFormat="1" ht="14.25">
      <c r="A79" s="131"/>
      <c r="B79" s="131"/>
      <c r="C79" s="131"/>
      <c r="D79" s="159"/>
      <c r="E79" s="159"/>
      <c r="F79" s="159"/>
      <c r="G79" s="169"/>
    </row>
    <row r="80" spans="1:7" s="156" customFormat="1" ht="14.25">
      <c r="A80" s="131"/>
      <c r="B80" s="131"/>
      <c r="C80" s="131"/>
      <c r="D80" s="159"/>
      <c r="E80" s="159"/>
      <c r="F80" s="159"/>
      <c r="G80" s="169"/>
    </row>
    <row r="81" spans="1:7" s="156" customFormat="1" ht="14.25">
      <c r="A81" s="131"/>
      <c r="B81" s="131"/>
      <c r="C81" s="131"/>
      <c r="D81" s="159"/>
      <c r="E81" s="159"/>
      <c r="F81" s="159"/>
      <c r="G81" s="169"/>
    </row>
    <row r="82" spans="1:7" s="156" customFormat="1" ht="14.25">
      <c r="A82" s="131"/>
      <c r="B82" s="131"/>
      <c r="C82" s="131"/>
      <c r="D82" s="159"/>
      <c r="E82" s="159"/>
      <c r="F82" s="159"/>
      <c r="G82" s="169"/>
    </row>
    <row r="83" spans="1:7" s="156" customFormat="1" ht="14.25">
      <c r="A83" s="131"/>
      <c r="B83" s="131"/>
      <c r="C83" s="131"/>
      <c r="D83" s="159"/>
      <c r="E83" s="159"/>
      <c r="F83" s="159"/>
      <c r="G83" s="169"/>
    </row>
    <row r="84" spans="1:7" s="156" customFormat="1" ht="14.25">
      <c r="A84" s="131"/>
      <c r="B84" s="131"/>
      <c r="C84" s="131"/>
      <c r="D84" s="159"/>
      <c r="E84" s="159"/>
      <c r="F84" s="159"/>
      <c r="G84" s="169"/>
    </row>
    <row r="85" spans="1:7" s="156" customFormat="1" ht="14.25">
      <c r="A85" s="131"/>
      <c r="B85" s="131"/>
      <c r="C85" s="131"/>
      <c r="D85" s="159"/>
      <c r="E85" s="159"/>
      <c r="F85" s="159"/>
      <c r="G85" s="169"/>
    </row>
    <row r="86" spans="1:7" s="156" customFormat="1" ht="14.25">
      <c r="A86" s="131"/>
      <c r="B86" s="131"/>
      <c r="C86" s="131"/>
      <c r="D86" s="159"/>
      <c r="E86" s="159"/>
      <c r="F86" s="159"/>
      <c r="G86" s="169"/>
    </row>
    <row r="87" spans="1:7" s="156" customFormat="1" ht="14.25">
      <c r="A87" s="131"/>
      <c r="B87" s="131"/>
      <c r="C87" s="131"/>
      <c r="D87" s="159"/>
      <c r="E87" s="159"/>
      <c r="F87" s="159"/>
      <c r="G87" s="169"/>
    </row>
    <row r="88" spans="1:7" s="156" customFormat="1" ht="14.25">
      <c r="A88" s="131"/>
      <c r="B88" s="131"/>
      <c r="C88" s="131"/>
      <c r="D88" s="159"/>
      <c r="E88" s="159"/>
      <c r="F88" s="159"/>
      <c r="G88" s="169"/>
    </row>
    <row r="89" spans="1:7" s="156" customFormat="1" ht="14.25">
      <c r="A89" s="131"/>
      <c r="B89" s="131"/>
      <c r="C89" s="131"/>
      <c r="D89" s="159"/>
      <c r="E89" s="159"/>
      <c r="F89" s="159"/>
      <c r="G89" s="169"/>
    </row>
    <row r="90" spans="1:7" s="156" customFormat="1" ht="14.25">
      <c r="A90" s="131"/>
      <c r="B90" s="131"/>
      <c r="C90" s="131"/>
      <c r="D90" s="159"/>
      <c r="E90" s="159"/>
      <c r="F90" s="159"/>
      <c r="G90" s="169"/>
    </row>
    <row r="91" spans="1:7" s="156" customFormat="1" ht="14.25">
      <c r="A91" s="131"/>
      <c r="B91" s="131"/>
      <c r="C91" s="131"/>
      <c r="D91" s="159"/>
      <c r="E91" s="159"/>
      <c r="F91" s="159"/>
      <c r="G91" s="169"/>
    </row>
    <row r="92" spans="1:7" s="156" customFormat="1" ht="14.25">
      <c r="A92" s="131"/>
      <c r="B92" s="131"/>
      <c r="C92" s="131"/>
      <c r="D92" s="159"/>
      <c r="E92" s="159"/>
      <c r="F92" s="159"/>
      <c r="G92" s="169"/>
    </row>
    <row r="93" spans="1:7" s="156" customFormat="1" ht="14.25">
      <c r="A93" s="131"/>
      <c r="B93" s="131"/>
      <c r="C93" s="131"/>
      <c r="D93" s="159"/>
      <c r="E93" s="159"/>
      <c r="F93" s="159"/>
      <c r="G93" s="169"/>
    </row>
    <row r="94" spans="1:7" s="156" customFormat="1" ht="14.25">
      <c r="A94" s="131"/>
      <c r="B94" s="131"/>
      <c r="C94" s="131"/>
      <c r="D94" s="159"/>
      <c r="E94" s="159"/>
      <c r="F94" s="159"/>
      <c r="G94" s="169"/>
    </row>
    <row r="95" spans="1:7" s="156" customFormat="1" ht="14.25">
      <c r="A95" s="131"/>
      <c r="B95" s="131"/>
      <c r="C95" s="131"/>
      <c r="D95" s="159"/>
      <c r="E95" s="159"/>
      <c r="F95" s="159"/>
      <c r="G95" s="169"/>
    </row>
    <row r="96" spans="1:7" s="156" customFormat="1" ht="14.25">
      <c r="A96" s="131"/>
      <c r="B96" s="131"/>
      <c r="C96" s="131"/>
      <c r="D96" s="159"/>
      <c r="E96" s="159"/>
      <c r="F96" s="159"/>
      <c r="G96" s="169"/>
    </row>
    <row r="97" spans="1:7" s="156" customFormat="1" ht="14.25">
      <c r="A97" s="131"/>
      <c r="B97" s="131"/>
      <c r="C97" s="131"/>
      <c r="D97" s="159"/>
      <c r="E97" s="159"/>
      <c r="F97" s="159"/>
      <c r="G97" s="169"/>
    </row>
    <row r="98" spans="1:7" s="156" customFormat="1" ht="14.25">
      <c r="A98" s="131"/>
      <c r="B98" s="131"/>
      <c r="C98" s="131"/>
      <c r="D98" s="159"/>
      <c r="E98" s="159"/>
      <c r="F98" s="159"/>
      <c r="G98" s="169"/>
    </row>
    <row r="99" spans="1:7" s="156" customFormat="1" ht="14.25">
      <c r="A99" s="131"/>
      <c r="B99" s="131"/>
      <c r="C99" s="131"/>
      <c r="D99" s="159"/>
      <c r="E99" s="159"/>
      <c r="F99" s="159"/>
      <c r="G99" s="169"/>
    </row>
    <row r="100" spans="1:7" s="156" customFormat="1" ht="14.25">
      <c r="A100" s="131"/>
      <c r="B100" s="131"/>
      <c r="C100" s="131"/>
      <c r="D100" s="159"/>
      <c r="E100" s="159"/>
      <c r="F100" s="159"/>
      <c r="G100" s="169"/>
    </row>
    <row r="101" spans="1:7" s="156" customFormat="1" ht="14.25">
      <c r="A101" s="131"/>
      <c r="B101" s="131"/>
      <c r="C101" s="131"/>
      <c r="D101" s="159"/>
      <c r="E101" s="159"/>
      <c r="F101" s="159"/>
      <c r="G101" s="169"/>
    </row>
    <row r="102" spans="1:7" s="156" customFormat="1" ht="14.25">
      <c r="A102" s="131"/>
      <c r="B102" s="131"/>
      <c r="C102" s="131"/>
      <c r="D102" s="159"/>
      <c r="E102" s="159"/>
      <c r="F102" s="159"/>
      <c r="G102" s="169"/>
    </row>
    <row r="103" spans="1:7" s="156" customFormat="1" ht="14.25">
      <c r="A103" s="131"/>
      <c r="B103" s="131"/>
      <c r="C103" s="131"/>
      <c r="D103" s="159"/>
      <c r="E103" s="159"/>
      <c r="F103" s="159"/>
      <c r="G103" s="169"/>
    </row>
    <row r="104" spans="1:7" s="156" customFormat="1" ht="14.25">
      <c r="A104" s="131"/>
      <c r="B104" s="131"/>
      <c r="C104" s="131"/>
      <c r="D104" s="159"/>
      <c r="E104" s="159"/>
      <c r="F104" s="159"/>
      <c r="G104" s="169"/>
    </row>
    <row r="105" spans="1:7" s="156" customFormat="1" ht="14.25">
      <c r="A105" s="131"/>
      <c r="B105" s="131"/>
      <c r="C105" s="131"/>
      <c r="D105" s="159"/>
      <c r="E105" s="159"/>
      <c r="F105" s="159"/>
      <c r="G105" s="169"/>
    </row>
    <row r="106" spans="1:7" s="156" customFormat="1" ht="14.25">
      <c r="A106" s="131"/>
      <c r="B106" s="131"/>
      <c r="C106" s="131"/>
      <c r="D106" s="159"/>
      <c r="E106" s="159"/>
      <c r="F106" s="159"/>
      <c r="G106" s="169"/>
    </row>
    <row r="107" spans="1:7" s="156" customFormat="1" ht="14.25">
      <c r="A107" s="131"/>
      <c r="B107" s="131"/>
      <c r="C107" s="131"/>
      <c r="D107" s="159"/>
      <c r="E107" s="159"/>
      <c r="F107" s="159"/>
      <c r="G107" s="169"/>
    </row>
    <row r="108" spans="1:7" s="156" customFormat="1" ht="14.25">
      <c r="A108" s="131"/>
      <c r="B108" s="131"/>
      <c r="C108" s="131"/>
      <c r="D108" s="159"/>
      <c r="E108" s="159"/>
      <c r="F108" s="159"/>
      <c r="G108" s="169"/>
    </row>
    <row r="109" spans="1:7" s="156" customFormat="1" ht="14.25">
      <c r="A109" s="131"/>
      <c r="B109" s="131"/>
      <c r="C109" s="131"/>
      <c r="D109" s="159"/>
      <c r="E109" s="159"/>
      <c r="F109" s="159"/>
      <c r="G109" s="169"/>
    </row>
    <row r="110" spans="1:7" s="156" customFormat="1" ht="14.25">
      <c r="A110" s="131"/>
      <c r="B110" s="131"/>
      <c r="C110" s="131"/>
      <c r="D110" s="159"/>
      <c r="E110" s="159"/>
      <c r="F110" s="159"/>
      <c r="G110" s="169"/>
    </row>
    <row r="111" spans="1:7" s="156" customFormat="1" ht="14.25">
      <c r="A111" s="131"/>
      <c r="B111" s="131"/>
      <c r="C111" s="131"/>
      <c r="D111" s="159"/>
      <c r="E111" s="159"/>
      <c r="F111" s="159"/>
      <c r="G111" s="169"/>
    </row>
    <row r="112" spans="1:7" s="156" customFormat="1" ht="14.25">
      <c r="A112" s="131"/>
      <c r="B112" s="131"/>
      <c r="C112" s="131"/>
      <c r="D112" s="159"/>
      <c r="E112" s="159"/>
      <c r="F112" s="159"/>
      <c r="G112" s="169"/>
    </row>
    <row r="113" spans="1:7" s="156" customFormat="1" ht="14.25">
      <c r="A113" s="131"/>
      <c r="B113" s="131"/>
      <c r="C113" s="131"/>
      <c r="D113" s="159"/>
      <c r="E113" s="159"/>
      <c r="F113" s="159"/>
      <c r="G113" s="169"/>
    </row>
    <row r="114" spans="1:7" s="156" customFormat="1" ht="14.25">
      <c r="A114" s="131"/>
      <c r="B114" s="131"/>
      <c r="C114" s="131"/>
      <c r="D114" s="159"/>
      <c r="E114" s="159"/>
      <c r="F114" s="159"/>
      <c r="G114" s="169"/>
    </row>
    <row r="115" spans="1:7" s="156" customFormat="1" ht="14.25">
      <c r="A115" s="131"/>
      <c r="B115" s="131"/>
      <c r="C115" s="131"/>
      <c r="D115" s="159"/>
      <c r="E115" s="159"/>
      <c r="F115" s="159"/>
      <c r="G115" s="169"/>
    </row>
    <row r="116" spans="1:7" s="156" customFormat="1" ht="14.25">
      <c r="A116" s="131"/>
      <c r="B116" s="131"/>
      <c r="C116" s="131"/>
      <c r="D116" s="159"/>
      <c r="E116" s="159"/>
      <c r="F116" s="159"/>
      <c r="G116" s="169"/>
    </row>
    <row r="117" spans="1:7" s="156" customFormat="1" ht="14.25">
      <c r="A117" s="131"/>
      <c r="B117" s="131"/>
      <c r="C117" s="131"/>
      <c r="D117" s="159"/>
      <c r="E117" s="159"/>
      <c r="F117" s="159"/>
      <c r="G117" s="169"/>
    </row>
    <row r="118" spans="1:7" s="156" customFormat="1" ht="14.25">
      <c r="A118" s="131"/>
      <c r="B118" s="131"/>
      <c r="C118" s="131"/>
      <c r="D118" s="159"/>
      <c r="E118" s="159"/>
      <c r="F118" s="159"/>
      <c r="G118" s="169"/>
    </row>
    <row r="119" spans="1:7" s="156" customFormat="1" ht="14.25">
      <c r="A119" s="131"/>
      <c r="B119" s="131"/>
      <c r="C119" s="131"/>
      <c r="D119" s="159"/>
      <c r="E119" s="159"/>
      <c r="F119" s="159"/>
      <c r="G119" s="169"/>
    </row>
    <row r="120" spans="1:7" s="156" customFormat="1" ht="14.25">
      <c r="A120" s="131"/>
      <c r="B120" s="131"/>
      <c r="C120" s="131"/>
      <c r="D120" s="159"/>
      <c r="E120" s="159"/>
      <c r="F120" s="159"/>
      <c r="G120" s="169"/>
    </row>
    <row r="121" spans="1:7" s="156" customFormat="1" ht="14.25">
      <c r="A121" s="131"/>
      <c r="B121" s="131"/>
      <c r="C121" s="131"/>
      <c r="D121" s="159"/>
      <c r="E121" s="159"/>
      <c r="F121" s="159"/>
      <c r="G121" s="169"/>
    </row>
    <row r="122" spans="1:7" s="156" customFormat="1" ht="14.25">
      <c r="A122" s="131"/>
      <c r="B122" s="131"/>
      <c r="C122" s="131"/>
      <c r="D122" s="159"/>
      <c r="E122" s="159"/>
      <c r="F122" s="159"/>
      <c r="G122" s="169"/>
    </row>
    <row r="123" spans="1:7" s="156" customFormat="1" ht="14.25">
      <c r="A123" s="131"/>
      <c r="B123" s="131"/>
      <c r="C123" s="131"/>
      <c r="D123" s="159"/>
      <c r="E123" s="159"/>
      <c r="F123" s="159"/>
      <c r="G123" s="169"/>
    </row>
    <row r="124" spans="1:7" s="156" customFormat="1" ht="14.25">
      <c r="A124" s="131"/>
      <c r="B124" s="131"/>
      <c r="C124" s="131"/>
      <c r="D124" s="159"/>
      <c r="E124" s="159"/>
      <c r="F124" s="159"/>
      <c r="G124" s="169"/>
    </row>
    <row r="125" spans="1:7" s="156" customFormat="1" ht="14.25">
      <c r="A125" s="131"/>
      <c r="B125" s="131"/>
      <c r="C125" s="131"/>
      <c r="D125" s="159"/>
      <c r="E125" s="159"/>
      <c r="F125" s="159"/>
      <c r="G125" s="169"/>
    </row>
    <row r="126" spans="1:7" s="156" customFormat="1" ht="14.25">
      <c r="A126" s="131"/>
      <c r="B126" s="131"/>
      <c r="C126" s="131"/>
      <c r="D126" s="159"/>
      <c r="E126" s="159"/>
      <c r="F126" s="159"/>
      <c r="G126" s="169"/>
    </row>
    <row r="127" spans="1:7" s="156" customFormat="1" ht="14.25">
      <c r="A127" s="131"/>
      <c r="B127" s="131"/>
      <c r="C127" s="131"/>
      <c r="D127" s="159"/>
      <c r="E127" s="159"/>
      <c r="F127" s="159"/>
      <c r="G127" s="169"/>
    </row>
    <row r="128" spans="1:7" s="156" customFormat="1" ht="14.25">
      <c r="A128" s="131"/>
      <c r="B128" s="131"/>
      <c r="C128" s="131"/>
      <c r="D128" s="159"/>
      <c r="E128" s="159"/>
      <c r="F128" s="159"/>
      <c r="G128" s="169"/>
    </row>
    <row r="129" spans="1:7" s="156" customFormat="1" ht="14.25">
      <c r="A129" s="131"/>
      <c r="B129" s="131"/>
      <c r="C129" s="131"/>
      <c r="D129" s="159"/>
      <c r="E129" s="159"/>
      <c r="F129" s="159"/>
      <c r="G129" s="169"/>
    </row>
    <row r="130" spans="1:7" s="156" customFormat="1" ht="14.25">
      <c r="A130" s="131"/>
      <c r="B130" s="131"/>
      <c r="C130" s="131"/>
      <c r="D130" s="159"/>
      <c r="E130" s="159"/>
      <c r="F130" s="159"/>
      <c r="G130" s="169"/>
    </row>
    <row r="131" spans="1:7" s="156" customFormat="1" ht="14.25">
      <c r="A131" s="131"/>
      <c r="B131" s="131"/>
      <c r="C131" s="131"/>
      <c r="D131" s="159"/>
      <c r="E131" s="159"/>
      <c r="F131" s="159"/>
      <c r="G131" s="169"/>
    </row>
    <row r="132" spans="1:7" s="156" customFormat="1" ht="14.25">
      <c r="A132" s="131"/>
      <c r="B132" s="131"/>
      <c r="C132" s="131"/>
      <c r="D132" s="159"/>
      <c r="E132" s="159"/>
      <c r="F132" s="159"/>
      <c r="G132" s="169"/>
    </row>
    <row r="133" spans="1:7" s="156" customFormat="1" ht="14.25">
      <c r="A133" s="131"/>
      <c r="B133" s="131"/>
      <c r="C133" s="131"/>
      <c r="D133" s="159"/>
      <c r="E133" s="159"/>
      <c r="F133" s="159"/>
      <c r="G133" s="169"/>
    </row>
    <row r="134" spans="1:7" s="156" customFormat="1" ht="14.25">
      <c r="A134" s="131"/>
      <c r="B134" s="131"/>
      <c r="C134" s="131"/>
      <c r="D134" s="159"/>
      <c r="E134" s="159"/>
      <c r="F134" s="159"/>
      <c r="G134" s="169"/>
    </row>
    <row r="135" spans="1:7" s="156" customFormat="1" ht="14.25">
      <c r="A135" s="131"/>
      <c r="B135" s="131"/>
      <c r="C135" s="131"/>
      <c r="D135" s="159"/>
      <c r="E135" s="159"/>
      <c r="F135" s="159"/>
      <c r="G135" s="169"/>
    </row>
    <row r="136" spans="1:7" s="156" customFormat="1" ht="14.25">
      <c r="A136" s="131"/>
      <c r="B136" s="131"/>
      <c r="C136" s="131"/>
      <c r="D136" s="159"/>
      <c r="E136" s="159"/>
      <c r="F136" s="159"/>
      <c r="G136" s="169"/>
    </row>
    <row r="137" spans="1:7" s="156" customFormat="1" ht="14.25">
      <c r="A137" s="131"/>
      <c r="B137" s="131"/>
      <c r="C137" s="131"/>
      <c r="D137" s="159"/>
      <c r="E137" s="159"/>
      <c r="F137" s="159"/>
      <c r="G137" s="169"/>
    </row>
    <row r="138" spans="1:7" s="156" customFormat="1" ht="14.25">
      <c r="A138" s="131"/>
      <c r="B138" s="131"/>
      <c r="C138" s="131"/>
      <c r="D138" s="159"/>
      <c r="E138" s="159"/>
      <c r="F138" s="159"/>
      <c r="G138" s="169"/>
    </row>
  </sheetData>
  <sheetProtection/>
  <mergeCells count="3">
    <mergeCell ref="B72:F72"/>
    <mergeCell ref="B16:F16"/>
    <mergeCell ref="B45:F45"/>
  </mergeCells>
  <printOptions/>
  <pageMargins left="0.75" right="0.75" top="1" bottom="1" header="0.5" footer="0.5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N114"/>
  <sheetViews>
    <sheetView view="pageBreakPreview" zoomScale="75" zoomScaleNormal="75" zoomScaleSheetLayoutView="75" zoomScalePageLayoutView="0" workbookViewId="0" topLeftCell="A1">
      <selection activeCell="B15" sqref="B15"/>
    </sheetView>
  </sheetViews>
  <sheetFormatPr defaultColWidth="8.8515625" defaultRowHeight="12.75"/>
  <cols>
    <col min="1" max="1" width="5.7109375" style="197" customWidth="1"/>
    <col min="2" max="2" width="55.7109375" style="197" customWidth="1"/>
    <col min="3" max="3" width="59.00390625" style="197" customWidth="1"/>
    <col min="4" max="4" width="9.00390625" style="200" customWidth="1"/>
    <col min="5" max="5" width="16.28125" style="200" customWidth="1"/>
    <col min="6" max="6" width="21.8515625" style="200" customWidth="1"/>
    <col min="7" max="7" width="20.140625" style="211" customWidth="1"/>
    <col min="8" max="8" width="8.28125" style="194" customWidth="1"/>
    <col min="9" max="9" width="9.140625" style="195" customWidth="1"/>
    <col min="10" max="10" width="10.7109375" style="194" customWidth="1"/>
    <col min="11" max="13" width="8.8515625" style="194" customWidth="1"/>
    <col min="14" max="40" width="8.8515625" style="196" customWidth="1"/>
    <col min="41" max="16384" width="8.8515625" style="197" customWidth="1"/>
  </cols>
  <sheetData>
    <row r="1" spans="1:7" ht="21" customHeight="1">
      <c r="A1" s="153" t="s">
        <v>721</v>
      </c>
      <c r="B1" s="131"/>
      <c r="C1" s="278" t="s">
        <v>609</v>
      </c>
      <c r="D1" s="159"/>
      <c r="E1" s="159"/>
      <c r="F1" s="154"/>
      <c r="G1" s="155"/>
    </row>
    <row r="2" spans="1:7" s="128" customFormat="1" ht="44.25" customHeight="1">
      <c r="A2" s="131"/>
      <c r="B2" s="302" t="str">
        <f>'BILL100-А'!B2</f>
        <v>Aktobe-Martuk-RF Border (to Orenburg) road  Reconstruction Project, kм 0-102  
</v>
      </c>
      <c r="C2" s="302" t="str">
        <f>'BILL100-А'!C2</f>
        <v>Проект реконструкции автомобильной дороги  «Актобе-Мартук-граница РФ (на Оренбург)», км 0-102                                            
</v>
      </c>
      <c r="F2" s="152"/>
      <c r="G2" s="133"/>
    </row>
    <row r="3" spans="1:8" s="198" customFormat="1" ht="15.75" customHeight="1">
      <c r="A3" s="131"/>
      <c r="B3" s="297"/>
      <c r="C3" s="136"/>
      <c r="D3" s="159"/>
      <c r="E3" s="134"/>
      <c r="F3" s="157"/>
      <c r="G3" s="161"/>
      <c r="H3" s="201"/>
    </row>
    <row r="4" spans="1:13" s="204" customFormat="1" ht="49.5" customHeight="1">
      <c r="A4" s="137" t="s">
        <v>714</v>
      </c>
      <c r="B4" s="137" t="s">
        <v>150</v>
      </c>
      <c r="C4" s="137" t="s">
        <v>151</v>
      </c>
      <c r="D4" s="138" t="s">
        <v>152</v>
      </c>
      <c r="E4" s="138" t="s">
        <v>153</v>
      </c>
      <c r="F4" s="139" t="s">
        <v>193</v>
      </c>
      <c r="G4" s="139" t="s">
        <v>154</v>
      </c>
      <c r="H4" s="202"/>
      <c r="I4" s="202"/>
      <c r="J4" s="203"/>
      <c r="K4" s="202"/>
      <c r="L4" s="202"/>
      <c r="M4" s="202"/>
    </row>
    <row r="5" spans="1:40" s="206" customFormat="1" ht="24.75" customHeight="1">
      <c r="A5" s="304">
        <v>1</v>
      </c>
      <c r="B5" s="653" t="s">
        <v>959</v>
      </c>
      <c r="C5" s="659" t="s">
        <v>37</v>
      </c>
      <c r="D5" s="655" t="s">
        <v>224</v>
      </c>
      <c r="E5" s="663">
        <f>364120+183120+148300</f>
        <v>695540</v>
      </c>
      <c r="F5" s="177"/>
      <c r="G5" s="305"/>
      <c r="H5" s="205"/>
      <c r="I5" s="201"/>
      <c r="J5" s="194"/>
      <c r="K5" s="194"/>
      <c r="L5" s="194"/>
      <c r="M5" s="194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</row>
    <row r="6" spans="1:40" s="206" customFormat="1" ht="24.75" customHeight="1">
      <c r="A6" s="304">
        <f aca="true" t="shared" si="0" ref="A6:A17">A5+1</f>
        <v>2</v>
      </c>
      <c r="B6" s="653" t="s">
        <v>722</v>
      </c>
      <c r="C6" s="659" t="s">
        <v>38</v>
      </c>
      <c r="D6" s="655" t="s">
        <v>224</v>
      </c>
      <c r="E6" s="663">
        <f>368092+537365+13948</f>
        <v>919405</v>
      </c>
      <c r="F6" s="177"/>
      <c r="G6" s="305"/>
      <c r="H6" s="205"/>
      <c r="I6" s="201"/>
      <c r="J6" s="194"/>
      <c r="K6" s="194"/>
      <c r="L6" s="194"/>
      <c r="M6" s="194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</row>
    <row r="7" spans="1:40" s="206" customFormat="1" ht="24.75" customHeight="1">
      <c r="A7" s="304">
        <f t="shared" si="0"/>
        <v>3</v>
      </c>
      <c r="B7" s="653" t="s">
        <v>166</v>
      </c>
      <c r="C7" s="659" t="s">
        <v>39</v>
      </c>
      <c r="D7" s="655" t="s">
        <v>224</v>
      </c>
      <c r="E7" s="306">
        <v>128354</v>
      </c>
      <c r="F7" s="177"/>
      <c r="G7" s="305"/>
      <c r="H7" s="205"/>
      <c r="I7" s="201"/>
      <c r="J7" s="194"/>
      <c r="K7" s="194"/>
      <c r="L7" s="194"/>
      <c r="M7" s="194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</row>
    <row r="8" spans="1:40" s="206" customFormat="1" ht="31.5" customHeight="1">
      <c r="A8" s="304">
        <f t="shared" si="0"/>
        <v>4</v>
      </c>
      <c r="B8" s="653" t="s">
        <v>613</v>
      </c>
      <c r="C8" s="659" t="s">
        <v>877</v>
      </c>
      <c r="D8" s="655" t="s">
        <v>224</v>
      </c>
      <c r="E8" s="663">
        <v>160352</v>
      </c>
      <c r="F8" s="177"/>
      <c r="G8" s="305"/>
      <c r="H8" s="205"/>
      <c r="I8" s="201"/>
      <c r="J8" s="194"/>
      <c r="K8" s="194"/>
      <c r="L8" s="194"/>
      <c r="M8" s="194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</row>
    <row r="9" spans="1:40" s="206" customFormat="1" ht="24.75" customHeight="1">
      <c r="A9" s="304">
        <f t="shared" si="0"/>
        <v>5</v>
      </c>
      <c r="B9" s="653" t="s">
        <v>614</v>
      </c>
      <c r="C9" s="659" t="s">
        <v>560</v>
      </c>
      <c r="D9" s="655" t="s">
        <v>838</v>
      </c>
      <c r="E9" s="663">
        <v>1662600</v>
      </c>
      <c r="F9" s="177"/>
      <c r="G9" s="305"/>
      <c r="H9" s="205"/>
      <c r="I9" s="201"/>
      <c r="J9" s="194"/>
      <c r="K9" s="194"/>
      <c r="L9" s="194"/>
      <c r="M9" s="194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</row>
    <row r="10" spans="1:40" s="206" customFormat="1" ht="24.75" customHeight="1">
      <c r="A10" s="304">
        <f t="shared" si="0"/>
        <v>6</v>
      </c>
      <c r="B10" s="653" t="s">
        <v>723</v>
      </c>
      <c r="C10" s="653" t="s">
        <v>60</v>
      </c>
      <c r="D10" s="655" t="s">
        <v>224</v>
      </c>
      <c r="E10" s="663">
        <v>1546850</v>
      </c>
      <c r="F10" s="177"/>
      <c r="G10" s="305"/>
      <c r="H10" s="205"/>
      <c r="I10" s="201"/>
      <c r="J10" s="194"/>
      <c r="K10" s="194"/>
      <c r="L10" s="194"/>
      <c r="M10" s="194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</row>
    <row r="11" spans="1:40" s="206" customFormat="1" ht="24.75" customHeight="1">
      <c r="A11" s="304">
        <f t="shared" si="0"/>
        <v>7</v>
      </c>
      <c r="B11" s="653" t="s">
        <v>724</v>
      </c>
      <c r="C11" s="659" t="s">
        <v>40</v>
      </c>
      <c r="D11" s="655" t="s">
        <v>224</v>
      </c>
      <c r="E11" s="663">
        <f>E10+E6</f>
        <v>2466255</v>
      </c>
      <c r="F11" s="177"/>
      <c r="G11" s="305"/>
      <c r="H11" s="205"/>
      <c r="I11" s="201"/>
      <c r="J11" s="194"/>
      <c r="K11" s="194"/>
      <c r="L11" s="194"/>
      <c r="M11" s="194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</row>
    <row r="12" spans="1:40" s="206" customFormat="1" ht="24.75" customHeight="1">
      <c r="A12" s="304">
        <f t="shared" si="0"/>
        <v>8</v>
      </c>
      <c r="B12" s="653" t="s">
        <v>11</v>
      </c>
      <c r="C12" s="659" t="s">
        <v>41</v>
      </c>
      <c r="D12" s="655" t="s">
        <v>838</v>
      </c>
      <c r="E12" s="663">
        <v>1218050</v>
      </c>
      <c r="F12" s="177"/>
      <c r="G12" s="305"/>
      <c r="H12" s="205"/>
      <c r="I12" s="201"/>
      <c r="J12" s="194"/>
      <c r="K12" s="194"/>
      <c r="L12" s="194"/>
      <c r="M12" s="194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</row>
    <row r="13" spans="1:7" ht="24.75" customHeight="1">
      <c r="A13" s="304">
        <f t="shared" si="0"/>
        <v>9</v>
      </c>
      <c r="B13" s="653" t="s">
        <v>12</v>
      </c>
      <c r="C13" s="659" t="s">
        <v>44</v>
      </c>
      <c r="D13" s="655" t="s">
        <v>839</v>
      </c>
      <c r="E13" s="663">
        <f>2169766+1563214+206292</f>
        <v>3939272</v>
      </c>
      <c r="F13" s="177"/>
      <c r="G13" s="305"/>
    </row>
    <row r="14" spans="1:8" ht="33" customHeight="1">
      <c r="A14" s="304">
        <f t="shared" si="0"/>
        <v>10</v>
      </c>
      <c r="B14" s="653" t="s">
        <v>615</v>
      </c>
      <c r="C14" s="659" t="s">
        <v>226</v>
      </c>
      <c r="D14" s="655" t="s">
        <v>224</v>
      </c>
      <c r="E14" s="663">
        <f>54243+95535+104301</f>
        <v>254079</v>
      </c>
      <c r="F14" s="177"/>
      <c r="G14" s="305"/>
      <c r="H14" s="205"/>
    </row>
    <row r="15" spans="1:8" ht="24.75" customHeight="1">
      <c r="A15" s="304">
        <f t="shared" si="0"/>
        <v>11</v>
      </c>
      <c r="B15" s="653" t="s">
        <v>616</v>
      </c>
      <c r="C15" s="659" t="s">
        <v>42</v>
      </c>
      <c r="D15" s="655" t="s">
        <v>224</v>
      </c>
      <c r="E15" s="663">
        <f>E14</f>
        <v>254079</v>
      </c>
      <c r="F15" s="177"/>
      <c r="G15" s="305"/>
      <c r="H15" s="205"/>
    </row>
    <row r="16" spans="1:8" ht="24.75" customHeight="1">
      <c r="A16" s="304">
        <f t="shared" si="0"/>
        <v>12</v>
      </c>
      <c r="B16" s="653" t="s">
        <v>961</v>
      </c>
      <c r="C16" s="659" t="s">
        <v>61</v>
      </c>
      <c r="D16" s="655" t="s">
        <v>224</v>
      </c>
      <c r="E16" s="663">
        <f>530+125+650</f>
        <v>1305</v>
      </c>
      <c r="F16" s="177"/>
      <c r="G16" s="305"/>
      <c r="H16" s="205"/>
    </row>
    <row r="17" spans="1:8" ht="24.75" customHeight="1">
      <c r="A17" s="304">
        <f t="shared" si="0"/>
        <v>13</v>
      </c>
      <c r="B17" s="653" t="s">
        <v>725</v>
      </c>
      <c r="C17" s="659" t="s">
        <v>43</v>
      </c>
      <c r="D17" s="655" t="s">
        <v>839</v>
      </c>
      <c r="E17" s="663">
        <v>353901</v>
      </c>
      <c r="F17" s="177"/>
      <c r="G17" s="305"/>
      <c r="H17" s="205"/>
    </row>
    <row r="18" spans="1:8" ht="24.75" customHeight="1">
      <c r="A18" s="165"/>
      <c r="B18" s="772" t="s">
        <v>688</v>
      </c>
      <c r="C18" s="772"/>
      <c r="D18" s="772"/>
      <c r="E18" s="772"/>
      <c r="F18" s="772"/>
      <c r="G18" s="240"/>
      <c r="H18" s="205"/>
    </row>
    <row r="19" spans="1:8" ht="15.75" customHeight="1">
      <c r="A19" s="201"/>
      <c r="B19" s="201"/>
      <c r="C19" s="201"/>
      <c r="D19" s="207"/>
      <c r="E19" s="207"/>
      <c r="F19" s="207"/>
      <c r="G19" s="208"/>
      <c r="H19" s="205"/>
    </row>
    <row r="20" spans="1:7" ht="15.75" customHeight="1">
      <c r="A20" s="201"/>
      <c r="B20" s="201"/>
      <c r="C20" s="201"/>
      <c r="D20" s="207"/>
      <c r="E20" s="207"/>
      <c r="F20" s="207"/>
      <c r="G20" s="208"/>
    </row>
    <row r="21" spans="1:7" ht="15.75" customHeight="1">
      <c r="A21" s="201"/>
      <c r="B21" s="201"/>
      <c r="C21" s="201"/>
      <c r="D21" s="207"/>
      <c r="E21" s="207"/>
      <c r="F21" s="207"/>
      <c r="G21" s="208"/>
    </row>
    <row r="22" spans="1:7" ht="15.75" customHeight="1">
      <c r="A22" s="201"/>
      <c r="B22" s="201"/>
      <c r="C22" s="201"/>
      <c r="D22" s="207"/>
      <c r="E22" s="207"/>
      <c r="F22" s="207"/>
      <c r="G22" s="208"/>
    </row>
    <row r="23" spans="1:7" ht="15.75" customHeight="1">
      <c r="A23" s="201"/>
      <c r="B23" s="201"/>
      <c r="C23" s="201"/>
      <c r="D23" s="207"/>
      <c r="E23" s="207"/>
      <c r="F23" s="207"/>
      <c r="G23" s="208"/>
    </row>
    <row r="24" spans="1:7" ht="15">
      <c r="A24" s="198"/>
      <c r="B24" s="198"/>
      <c r="C24" s="198"/>
      <c r="D24" s="199"/>
      <c r="E24" s="199"/>
      <c r="F24" s="199"/>
      <c r="G24" s="209"/>
    </row>
    <row r="25" spans="1:7" ht="31.5" customHeight="1">
      <c r="A25" s="201"/>
      <c r="B25" s="201"/>
      <c r="C25" s="201"/>
      <c r="D25" s="207"/>
      <c r="E25" s="207"/>
      <c r="F25" s="207"/>
      <c r="G25" s="208"/>
    </row>
    <row r="26" spans="1:7" ht="15.75" customHeight="1">
      <c r="A26" s="201"/>
      <c r="B26" s="201"/>
      <c r="C26" s="201"/>
      <c r="D26" s="207"/>
      <c r="E26" s="207"/>
      <c r="F26" s="207"/>
      <c r="G26" s="208"/>
    </row>
    <row r="27" spans="1:7" ht="15.75" customHeight="1">
      <c r="A27" s="201"/>
      <c r="B27" s="201"/>
      <c r="C27" s="201"/>
      <c r="D27" s="207"/>
      <c r="E27" s="207"/>
      <c r="F27" s="207"/>
      <c r="G27" s="208"/>
    </row>
    <row r="28" spans="1:7" ht="15.75" customHeight="1">
      <c r="A28" s="210"/>
      <c r="B28" s="201"/>
      <c r="C28" s="201"/>
      <c r="D28" s="207"/>
      <c r="E28" s="207"/>
      <c r="F28" s="207"/>
      <c r="G28" s="208"/>
    </row>
    <row r="29" spans="1:7" ht="15.75" customHeight="1">
      <c r="A29" s="210"/>
      <c r="B29" s="201"/>
      <c r="C29" s="201"/>
      <c r="D29" s="207"/>
      <c r="E29" s="207"/>
      <c r="F29" s="207"/>
      <c r="G29" s="208"/>
    </row>
    <row r="30" spans="1:7" ht="15.75" customHeight="1">
      <c r="A30" s="210"/>
      <c r="B30" s="201"/>
      <c r="C30" s="201"/>
      <c r="D30" s="207"/>
      <c r="E30" s="207"/>
      <c r="F30" s="207"/>
      <c r="G30" s="208"/>
    </row>
    <row r="31" spans="1:7" ht="15.75" customHeight="1">
      <c r="A31" s="201"/>
      <c r="B31" s="201"/>
      <c r="C31" s="201"/>
      <c r="D31" s="207"/>
      <c r="E31" s="207"/>
      <c r="F31" s="207"/>
      <c r="G31" s="208"/>
    </row>
    <row r="32" spans="1:7" ht="15.75" customHeight="1">
      <c r="A32" s="210"/>
      <c r="B32" s="201"/>
      <c r="C32" s="201"/>
      <c r="D32" s="207"/>
      <c r="E32" s="207"/>
      <c r="F32" s="207"/>
      <c r="G32" s="208"/>
    </row>
    <row r="33" spans="1:7" ht="15.75" customHeight="1">
      <c r="A33" s="210"/>
      <c r="B33" s="201"/>
      <c r="C33" s="201"/>
      <c r="D33" s="207"/>
      <c r="E33" s="207"/>
      <c r="F33" s="207"/>
      <c r="G33" s="208"/>
    </row>
    <row r="34" spans="1:7" ht="15.75" customHeight="1">
      <c r="A34" s="210"/>
      <c r="B34" s="201"/>
      <c r="C34" s="201"/>
      <c r="D34" s="207"/>
      <c r="E34" s="207"/>
      <c r="F34" s="207"/>
      <c r="G34" s="208"/>
    </row>
    <row r="35" spans="1:7" ht="15.75" customHeight="1">
      <c r="A35" s="201"/>
      <c r="B35" s="201"/>
      <c r="C35" s="201"/>
      <c r="D35" s="207"/>
      <c r="E35" s="207"/>
      <c r="F35" s="207"/>
      <c r="G35" s="208"/>
    </row>
    <row r="36" spans="1:7" ht="15.75" customHeight="1">
      <c r="A36" s="201"/>
      <c r="B36" s="201"/>
      <c r="C36" s="201"/>
      <c r="D36" s="207"/>
      <c r="E36" s="207"/>
      <c r="F36" s="207"/>
      <c r="G36" s="208"/>
    </row>
    <row r="37" spans="1:7" ht="15.75" customHeight="1">
      <c r="A37" s="201"/>
      <c r="B37" s="201"/>
      <c r="C37" s="201"/>
      <c r="D37" s="207"/>
      <c r="E37" s="207"/>
      <c r="F37" s="207"/>
      <c r="G37" s="208"/>
    </row>
    <row r="38" spans="1:7" ht="31.5" customHeight="1">
      <c r="A38" s="201"/>
      <c r="B38" s="201"/>
      <c r="C38" s="201"/>
      <c r="D38" s="207"/>
      <c r="E38" s="207"/>
      <c r="F38" s="207"/>
      <c r="G38" s="208"/>
    </row>
    <row r="39" spans="1:7" ht="15.75" customHeight="1">
      <c r="A39" s="201"/>
      <c r="B39" s="201"/>
      <c r="C39" s="201"/>
      <c r="D39" s="207"/>
      <c r="E39" s="207"/>
      <c r="F39" s="207"/>
      <c r="G39" s="208"/>
    </row>
    <row r="40" spans="1:7" ht="15.75" customHeight="1">
      <c r="A40" s="201"/>
      <c r="B40" s="201"/>
      <c r="C40" s="201"/>
      <c r="D40" s="207"/>
      <c r="E40" s="207"/>
      <c r="F40" s="207"/>
      <c r="G40" s="208"/>
    </row>
    <row r="41" spans="1:7" ht="15.75" customHeight="1">
      <c r="A41" s="201"/>
      <c r="B41" s="201"/>
      <c r="C41" s="201"/>
      <c r="D41" s="207"/>
      <c r="E41" s="207"/>
      <c r="F41" s="207"/>
      <c r="G41" s="208"/>
    </row>
    <row r="42" spans="1:7" ht="15.75" customHeight="1">
      <c r="A42" s="201"/>
      <c r="B42" s="201"/>
      <c r="C42" s="201"/>
      <c r="D42" s="207"/>
      <c r="E42" s="207"/>
      <c r="F42" s="207"/>
      <c r="G42" s="208"/>
    </row>
    <row r="43" spans="1:7" ht="15.75" customHeight="1">
      <c r="A43" s="201"/>
      <c r="B43" s="201"/>
      <c r="C43" s="201"/>
      <c r="D43" s="207"/>
      <c r="E43" s="207"/>
      <c r="F43" s="207"/>
      <c r="G43" s="208"/>
    </row>
    <row r="44" spans="1:7" ht="15.75" customHeight="1">
      <c r="A44" s="201"/>
      <c r="B44" s="201"/>
      <c r="C44" s="201"/>
      <c r="D44" s="207"/>
      <c r="E44" s="207"/>
      <c r="F44" s="207"/>
      <c r="G44" s="208"/>
    </row>
    <row r="45" spans="1:7" ht="15.75" customHeight="1">
      <c r="A45" s="201"/>
      <c r="B45" s="201"/>
      <c r="C45" s="201"/>
      <c r="D45" s="207"/>
      <c r="E45" s="207"/>
      <c r="F45" s="207"/>
      <c r="G45" s="208"/>
    </row>
    <row r="46" spans="1:7" ht="15.75" customHeight="1">
      <c r="A46" s="201"/>
      <c r="B46" s="201"/>
      <c r="C46" s="201"/>
      <c r="D46" s="207"/>
      <c r="E46" s="207"/>
      <c r="F46" s="207"/>
      <c r="G46" s="208"/>
    </row>
    <row r="47" spans="1:7" ht="15.75" customHeight="1">
      <c r="A47" s="201"/>
      <c r="B47" s="201"/>
      <c r="C47" s="201"/>
      <c r="D47" s="207"/>
      <c r="E47" s="207"/>
      <c r="F47" s="207"/>
      <c r="G47" s="208"/>
    </row>
    <row r="48" spans="1:7" ht="15.75" customHeight="1">
      <c r="A48" s="201"/>
      <c r="B48" s="771"/>
      <c r="C48" s="771"/>
      <c r="D48" s="771"/>
      <c r="E48" s="771"/>
      <c r="F48" s="771"/>
      <c r="G48" s="208"/>
    </row>
    <row r="49" spans="1:7" ht="15">
      <c r="A49" s="198"/>
      <c r="B49" s="198"/>
      <c r="C49" s="198"/>
      <c r="D49" s="199"/>
      <c r="E49" s="199"/>
      <c r="F49" s="199"/>
      <c r="G49" s="209"/>
    </row>
    <row r="50" spans="1:7" ht="15">
      <c r="A50" s="198"/>
      <c r="B50" s="198"/>
      <c r="C50" s="198"/>
      <c r="D50" s="199"/>
      <c r="E50" s="199"/>
      <c r="F50" s="199"/>
      <c r="G50" s="209"/>
    </row>
    <row r="51" spans="1:7" ht="15">
      <c r="A51" s="198"/>
      <c r="B51" s="198"/>
      <c r="C51" s="198"/>
      <c r="D51" s="199"/>
      <c r="E51" s="199"/>
      <c r="F51" s="199"/>
      <c r="G51" s="209"/>
    </row>
    <row r="52" spans="1:7" ht="15">
      <c r="A52" s="198"/>
      <c r="B52" s="198"/>
      <c r="C52" s="198"/>
      <c r="D52" s="199"/>
      <c r="E52" s="199"/>
      <c r="F52" s="199"/>
      <c r="G52" s="209"/>
    </row>
    <row r="53" spans="1:7" ht="15">
      <c r="A53" s="198"/>
      <c r="B53" s="198"/>
      <c r="C53" s="198"/>
      <c r="D53" s="199"/>
      <c r="E53" s="199"/>
      <c r="F53" s="199"/>
      <c r="G53" s="209"/>
    </row>
    <row r="54" spans="1:7" ht="15">
      <c r="A54" s="198"/>
      <c r="B54" s="198"/>
      <c r="C54" s="198"/>
      <c r="D54" s="199"/>
      <c r="E54" s="199"/>
      <c r="F54" s="199"/>
      <c r="G54" s="209"/>
    </row>
    <row r="55" spans="1:7" ht="15">
      <c r="A55" s="198"/>
      <c r="B55" s="198"/>
      <c r="C55" s="198"/>
      <c r="D55" s="199"/>
      <c r="E55" s="199"/>
      <c r="F55" s="199"/>
      <c r="G55" s="209"/>
    </row>
    <row r="56" spans="1:7" ht="15">
      <c r="A56" s="198"/>
      <c r="B56" s="198"/>
      <c r="C56" s="198"/>
      <c r="D56" s="199"/>
      <c r="E56" s="199"/>
      <c r="F56" s="199"/>
      <c r="G56" s="209"/>
    </row>
    <row r="57" spans="1:7" ht="15">
      <c r="A57" s="198"/>
      <c r="B57" s="198"/>
      <c r="C57" s="198"/>
      <c r="D57" s="199"/>
      <c r="E57" s="199"/>
      <c r="F57" s="199"/>
      <c r="G57" s="209"/>
    </row>
    <row r="58" spans="1:7" ht="15">
      <c r="A58" s="198"/>
      <c r="B58" s="198"/>
      <c r="C58" s="198"/>
      <c r="D58" s="199"/>
      <c r="E58" s="199"/>
      <c r="F58" s="199"/>
      <c r="G58" s="209"/>
    </row>
    <row r="59" spans="1:7" ht="15">
      <c r="A59" s="198"/>
      <c r="B59" s="198"/>
      <c r="C59" s="198"/>
      <c r="D59" s="199"/>
      <c r="E59" s="199"/>
      <c r="F59" s="199"/>
      <c r="G59" s="209"/>
    </row>
    <row r="60" spans="1:7" ht="15">
      <c r="A60" s="198"/>
      <c r="B60" s="198"/>
      <c r="C60" s="198"/>
      <c r="D60" s="199"/>
      <c r="E60" s="199"/>
      <c r="F60" s="199"/>
      <c r="G60" s="209"/>
    </row>
    <row r="61" spans="1:7" ht="15">
      <c r="A61" s="198"/>
      <c r="B61" s="198"/>
      <c r="C61" s="198"/>
      <c r="D61" s="199"/>
      <c r="E61" s="199"/>
      <c r="F61" s="199"/>
      <c r="G61" s="209"/>
    </row>
    <row r="62" spans="1:7" ht="15">
      <c r="A62" s="198"/>
      <c r="B62" s="198"/>
      <c r="C62" s="198"/>
      <c r="D62" s="199"/>
      <c r="E62" s="199"/>
      <c r="F62" s="199"/>
      <c r="G62" s="209"/>
    </row>
    <row r="63" spans="1:7" ht="15">
      <c r="A63" s="198"/>
      <c r="B63" s="198"/>
      <c r="C63" s="198"/>
      <c r="D63" s="199"/>
      <c r="E63" s="199"/>
      <c r="F63" s="199"/>
      <c r="G63" s="209"/>
    </row>
    <row r="64" spans="1:7" ht="15">
      <c r="A64" s="198"/>
      <c r="B64" s="198"/>
      <c r="C64" s="198"/>
      <c r="D64" s="199"/>
      <c r="E64" s="199"/>
      <c r="F64" s="199"/>
      <c r="G64" s="209"/>
    </row>
    <row r="65" spans="1:7" ht="15">
      <c r="A65" s="198"/>
      <c r="B65" s="198"/>
      <c r="C65" s="198"/>
      <c r="D65" s="199"/>
      <c r="E65" s="199"/>
      <c r="F65" s="199"/>
      <c r="G65" s="209"/>
    </row>
    <row r="66" spans="1:7" ht="15">
      <c r="A66" s="198"/>
      <c r="B66" s="198"/>
      <c r="C66" s="198"/>
      <c r="D66" s="199"/>
      <c r="E66" s="199"/>
      <c r="F66" s="199"/>
      <c r="G66" s="209"/>
    </row>
    <row r="67" spans="1:7" ht="15">
      <c r="A67" s="198"/>
      <c r="B67" s="198"/>
      <c r="C67" s="198"/>
      <c r="D67" s="199"/>
      <c r="E67" s="199"/>
      <c r="F67" s="199"/>
      <c r="G67" s="209"/>
    </row>
    <row r="68" spans="1:7" ht="15">
      <c r="A68" s="198"/>
      <c r="B68" s="198"/>
      <c r="C68" s="198"/>
      <c r="D68" s="199"/>
      <c r="E68" s="199"/>
      <c r="F68" s="199"/>
      <c r="G68" s="209"/>
    </row>
    <row r="69" spans="1:7" ht="15">
      <c r="A69" s="198"/>
      <c r="B69" s="198"/>
      <c r="C69" s="198"/>
      <c r="D69" s="199"/>
      <c r="E69" s="199"/>
      <c r="F69" s="199"/>
      <c r="G69" s="209"/>
    </row>
    <row r="70" spans="1:7" ht="15">
      <c r="A70" s="198"/>
      <c r="B70" s="198"/>
      <c r="C70" s="198"/>
      <c r="D70" s="199"/>
      <c r="E70" s="199"/>
      <c r="F70" s="199"/>
      <c r="G70" s="209"/>
    </row>
    <row r="71" spans="1:7" ht="15">
      <c r="A71" s="198"/>
      <c r="B71" s="198"/>
      <c r="C71" s="198"/>
      <c r="D71" s="199"/>
      <c r="E71" s="199"/>
      <c r="F71" s="199"/>
      <c r="G71" s="209"/>
    </row>
    <row r="72" spans="1:7" ht="15">
      <c r="A72" s="198"/>
      <c r="B72" s="198"/>
      <c r="C72" s="198"/>
      <c r="D72" s="199"/>
      <c r="E72" s="199"/>
      <c r="F72" s="199"/>
      <c r="G72" s="209"/>
    </row>
    <row r="73" spans="1:7" ht="15">
      <c r="A73" s="198"/>
      <c r="B73" s="198"/>
      <c r="C73" s="198"/>
      <c r="D73" s="199"/>
      <c r="E73" s="199"/>
      <c r="F73" s="199"/>
      <c r="G73" s="209"/>
    </row>
    <row r="74" spans="1:7" ht="15">
      <c r="A74" s="198"/>
      <c r="B74" s="198"/>
      <c r="C74" s="198"/>
      <c r="D74" s="199"/>
      <c r="E74" s="199"/>
      <c r="F74" s="199"/>
      <c r="G74" s="209"/>
    </row>
    <row r="75" spans="1:7" ht="15">
      <c r="A75" s="198"/>
      <c r="B75" s="198"/>
      <c r="C75" s="198"/>
      <c r="D75" s="199"/>
      <c r="E75" s="199"/>
      <c r="F75" s="199"/>
      <c r="G75" s="209"/>
    </row>
    <row r="76" spans="1:7" ht="15">
      <c r="A76" s="198"/>
      <c r="B76" s="198"/>
      <c r="C76" s="198"/>
      <c r="D76" s="199"/>
      <c r="E76" s="199"/>
      <c r="F76" s="199"/>
      <c r="G76" s="209"/>
    </row>
    <row r="77" spans="1:7" ht="15">
      <c r="A77" s="198"/>
      <c r="B77" s="198"/>
      <c r="C77" s="198"/>
      <c r="D77" s="199"/>
      <c r="E77" s="199"/>
      <c r="F77" s="199"/>
      <c r="G77" s="209"/>
    </row>
    <row r="78" spans="1:7" ht="15">
      <c r="A78" s="198"/>
      <c r="B78" s="198"/>
      <c r="C78" s="198"/>
      <c r="D78" s="199"/>
      <c r="E78" s="199"/>
      <c r="F78" s="199"/>
      <c r="G78" s="209"/>
    </row>
    <row r="79" spans="1:7" ht="15">
      <c r="A79" s="198"/>
      <c r="B79" s="198"/>
      <c r="C79" s="198"/>
      <c r="D79" s="199"/>
      <c r="E79" s="199"/>
      <c r="F79" s="199"/>
      <c r="G79" s="209"/>
    </row>
    <row r="80" spans="1:7" ht="15">
      <c r="A80" s="198"/>
      <c r="B80" s="198"/>
      <c r="C80" s="198"/>
      <c r="D80" s="199"/>
      <c r="E80" s="199"/>
      <c r="F80" s="199"/>
      <c r="G80" s="209"/>
    </row>
    <row r="81" spans="1:7" ht="15">
      <c r="A81" s="198"/>
      <c r="B81" s="198"/>
      <c r="C81" s="198"/>
      <c r="D81" s="199"/>
      <c r="E81" s="199"/>
      <c r="F81" s="199"/>
      <c r="G81" s="209"/>
    </row>
    <row r="82" spans="1:7" ht="15">
      <c r="A82" s="198"/>
      <c r="B82" s="198"/>
      <c r="C82" s="198"/>
      <c r="D82" s="199"/>
      <c r="E82" s="199"/>
      <c r="F82" s="199"/>
      <c r="G82" s="209"/>
    </row>
    <row r="83" spans="1:7" ht="15">
      <c r="A83" s="198"/>
      <c r="B83" s="198"/>
      <c r="C83" s="198"/>
      <c r="D83" s="199"/>
      <c r="E83" s="199"/>
      <c r="F83" s="199"/>
      <c r="G83" s="209"/>
    </row>
    <row r="84" spans="1:7" ht="15">
      <c r="A84" s="198"/>
      <c r="B84" s="198"/>
      <c r="C84" s="198"/>
      <c r="D84" s="199"/>
      <c r="E84" s="199"/>
      <c r="F84" s="199"/>
      <c r="G84" s="209"/>
    </row>
    <row r="85" spans="1:7" ht="15">
      <c r="A85" s="198"/>
      <c r="B85" s="198"/>
      <c r="C85" s="198"/>
      <c r="D85" s="199"/>
      <c r="E85" s="199"/>
      <c r="F85" s="199"/>
      <c r="G85" s="209"/>
    </row>
    <row r="86" spans="1:7" ht="15">
      <c r="A86" s="198"/>
      <c r="B86" s="198"/>
      <c r="C86" s="198"/>
      <c r="D86" s="199"/>
      <c r="E86" s="199"/>
      <c r="F86" s="199"/>
      <c r="G86" s="209"/>
    </row>
    <row r="87" spans="1:7" ht="15">
      <c r="A87" s="198"/>
      <c r="B87" s="198"/>
      <c r="C87" s="198"/>
      <c r="D87" s="199"/>
      <c r="E87" s="199"/>
      <c r="F87" s="199"/>
      <c r="G87" s="209"/>
    </row>
    <row r="88" spans="1:7" ht="15">
      <c r="A88" s="198"/>
      <c r="B88" s="198"/>
      <c r="C88" s="198"/>
      <c r="D88" s="199"/>
      <c r="E88" s="199"/>
      <c r="F88" s="199"/>
      <c r="G88" s="209"/>
    </row>
    <row r="89" spans="1:7" ht="15">
      <c r="A89" s="198"/>
      <c r="B89" s="198"/>
      <c r="C89" s="198"/>
      <c r="D89" s="199"/>
      <c r="E89" s="199"/>
      <c r="F89" s="199"/>
      <c r="G89" s="209"/>
    </row>
    <row r="90" spans="1:7" ht="15">
      <c r="A90" s="198"/>
      <c r="B90" s="198"/>
      <c r="C90" s="198"/>
      <c r="D90" s="199"/>
      <c r="E90" s="199"/>
      <c r="F90" s="199"/>
      <c r="G90" s="209"/>
    </row>
    <row r="91" spans="1:7" ht="15">
      <c r="A91" s="198"/>
      <c r="B91" s="198"/>
      <c r="C91" s="198"/>
      <c r="D91" s="199"/>
      <c r="E91" s="199"/>
      <c r="F91" s="199"/>
      <c r="G91" s="209"/>
    </row>
    <row r="92" spans="1:7" ht="15">
      <c r="A92" s="198"/>
      <c r="B92" s="198"/>
      <c r="C92" s="198"/>
      <c r="D92" s="199"/>
      <c r="E92" s="199"/>
      <c r="F92" s="199"/>
      <c r="G92" s="209"/>
    </row>
    <row r="93" spans="1:7" ht="15">
      <c r="A93" s="198"/>
      <c r="B93" s="198"/>
      <c r="C93" s="198"/>
      <c r="D93" s="199"/>
      <c r="E93" s="199"/>
      <c r="F93" s="199"/>
      <c r="G93" s="209"/>
    </row>
    <row r="94" spans="1:7" ht="15">
      <c r="A94" s="198"/>
      <c r="B94" s="198"/>
      <c r="C94" s="198"/>
      <c r="D94" s="199"/>
      <c r="E94" s="199"/>
      <c r="F94" s="199"/>
      <c r="G94" s="209"/>
    </row>
    <row r="95" spans="1:7" ht="15">
      <c r="A95" s="198"/>
      <c r="B95" s="198"/>
      <c r="C95" s="198"/>
      <c r="D95" s="199"/>
      <c r="E95" s="199"/>
      <c r="F95" s="199"/>
      <c r="G95" s="209"/>
    </row>
    <row r="96" spans="1:7" ht="15">
      <c r="A96" s="198"/>
      <c r="B96" s="198"/>
      <c r="C96" s="198"/>
      <c r="D96" s="199"/>
      <c r="E96" s="199"/>
      <c r="F96" s="199"/>
      <c r="G96" s="209"/>
    </row>
    <row r="97" spans="1:7" ht="15">
      <c r="A97" s="198"/>
      <c r="B97" s="198"/>
      <c r="C97" s="198"/>
      <c r="D97" s="199"/>
      <c r="E97" s="199"/>
      <c r="F97" s="199"/>
      <c r="G97" s="209"/>
    </row>
    <row r="98" spans="1:7" ht="15">
      <c r="A98" s="198"/>
      <c r="B98" s="198"/>
      <c r="C98" s="198"/>
      <c r="D98" s="199"/>
      <c r="E98" s="199"/>
      <c r="F98" s="199"/>
      <c r="G98" s="209"/>
    </row>
    <row r="99" spans="1:7" ht="15">
      <c r="A99" s="198"/>
      <c r="B99" s="198"/>
      <c r="C99" s="198"/>
      <c r="D99" s="199"/>
      <c r="E99" s="199"/>
      <c r="F99" s="199"/>
      <c r="G99" s="209"/>
    </row>
    <row r="100" spans="1:7" ht="15">
      <c r="A100" s="198"/>
      <c r="B100" s="198"/>
      <c r="C100" s="198"/>
      <c r="D100" s="199"/>
      <c r="E100" s="199"/>
      <c r="F100" s="199"/>
      <c r="G100" s="209"/>
    </row>
    <row r="101" spans="1:7" ht="15">
      <c r="A101" s="198"/>
      <c r="B101" s="198"/>
      <c r="C101" s="198"/>
      <c r="D101" s="199"/>
      <c r="E101" s="199"/>
      <c r="F101" s="199"/>
      <c r="G101" s="209"/>
    </row>
    <row r="102" spans="1:7" ht="15">
      <c r="A102" s="198"/>
      <c r="B102" s="198"/>
      <c r="C102" s="198"/>
      <c r="D102" s="199"/>
      <c r="E102" s="199"/>
      <c r="F102" s="199"/>
      <c r="G102" s="209"/>
    </row>
    <row r="103" spans="1:7" ht="15">
      <c r="A103" s="198"/>
      <c r="B103" s="198"/>
      <c r="C103" s="198"/>
      <c r="D103" s="199"/>
      <c r="E103" s="199"/>
      <c r="F103" s="199"/>
      <c r="G103" s="209"/>
    </row>
    <row r="104" spans="1:7" ht="15">
      <c r="A104" s="198"/>
      <c r="B104" s="198"/>
      <c r="C104" s="198"/>
      <c r="D104" s="199"/>
      <c r="E104" s="199"/>
      <c r="F104" s="199"/>
      <c r="G104" s="209"/>
    </row>
    <row r="105" spans="1:7" ht="15">
      <c r="A105" s="198"/>
      <c r="B105" s="198"/>
      <c r="C105" s="198"/>
      <c r="D105" s="199"/>
      <c r="E105" s="199"/>
      <c r="F105" s="199"/>
      <c r="G105" s="209"/>
    </row>
    <row r="106" spans="1:7" ht="15">
      <c r="A106" s="198"/>
      <c r="B106" s="198"/>
      <c r="C106" s="198"/>
      <c r="D106" s="199"/>
      <c r="E106" s="199"/>
      <c r="F106" s="199"/>
      <c r="G106" s="209"/>
    </row>
    <row r="107" spans="1:7" ht="15">
      <c r="A107" s="198"/>
      <c r="B107" s="198"/>
      <c r="C107" s="198"/>
      <c r="D107" s="199"/>
      <c r="E107" s="199"/>
      <c r="F107" s="199"/>
      <c r="G107" s="209"/>
    </row>
    <row r="108" spans="1:7" ht="15">
      <c r="A108" s="198"/>
      <c r="B108" s="198"/>
      <c r="C108" s="198"/>
      <c r="D108" s="199"/>
      <c r="E108" s="199"/>
      <c r="F108" s="199"/>
      <c r="G108" s="209"/>
    </row>
    <row r="109" spans="1:7" ht="15">
      <c r="A109" s="198"/>
      <c r="B109" s="198"/>
      <c r="C109" s="198"/>
      <c r="D109" s="199"/>
      <c r="E109" s="199"/>
      <c r="F109" s="199"/>
      <c r="G109" s="209"/>
    </row>
    <row r="110" spans="1:7" ht="15">
      <c r="A110" s="198"/>
      <c r="B110" s="198"/>
      <c r="C110" s="198"/>
      <c r="D110" s="199"/>
      <c r="E110" s="199"/>
      <c r="F110" s="199"/>
      <c r="G110" s="209"/>
    </row>
    <row r="111" spans="1:7" ht="15">
      <c r="A111" s="198"/>
      <c r="B111" s="198"/>
      <c r="C111" s="198"/>
      <c r="D111" s="199"/>
      <c r="E111" s="199"/>
      <c r="F111" s="199"/>
      <c r="G111" s="209"/>
    </row>
    <row r="112" spans="1:7" ht="15">
      <c r="A112" s="198"/>
      <c r="B112" s="198"/>
      <c r="C112" s="198"/>
      <c r="D112" s="199"/>
      <c r="E112" s="199"/>
      <c r="F112" s="199"/>
      <c r="G112" s="209"/>
    </row>
    <row r="113" spans="1:7" ht="15">
      <c r="A113" s="198"/>
      <c r="B113" s="198"/>
      <c r="C113" s="198"/>
      <c r="D113" s="199"/>
      <c r="E113" s="199"/>
      <c r="F113" s="199"/>
      <c r="G113" s="209"/>
    </row>
    <row r="114" spans="1:7" ht="15">
      <c r="A114" s="198"/>
      <c r="B114" s="198"/>
      <c r="C114" s="198"/>
      <c r="D114" s="199"/>
      <c r="E114" s="199"/>
      <c r="F114" s="199"/>
      <c r="G114" s="209"/>
    </row>
  </sheetData>
  <sheetProtection/>
  <mergeCells count="2">
    <mergeCell ref="B48:F48"/>
    <mergeCell ref="B18:F18"/>
  </mergeCells>
  <printOptions/>
  <pageMargins left="0.7480314960629921" right="0.7480314960629921" top="0.7874015748031497" bottom="0.5905511811023623" header="0.5118110236220472" footer="0.5118110236220472"/>
  <pageSetup fitToHeight="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131"/>
  <sheetViews>
    <sheetView tabSelected="1" view="pageBreakPreview" zoomScale="75" zoomScaleNormal="85" zoomScaleSheetLayoutView="75" zoomScalePageLayoutView="0" workbookViewId="0" topLeftCell="A31">
      <selection activeCell="B47" sqref="B47"/>
    </sheetView>
  </sheetViews>
  <sheetFormatPr defaultColWidth="8.8515625" defaultRowHeight="12.75"/>
  <cols>
    <col min="1" max="1" width="5.7109375" style="197" customWidth="1"/>
    <col min="2" max="2" width="55.7109375" style="197" customWidth="1"/>
    <col min="3" max="3" width="59.00390625" style="197" customWidth="1"/>
    <col min="4" max="4" width="9.00390625" style="200" customWidth="1"/>
    <col min="5" max="5" width="16.28125" style="276" customWidth="1"/>
    <col min="6" max="6" width="21.8515625" style="276" customWidth="1"/>
    <col min="7" max="7" width="20.140625" style="276" customWidth="1"/>
    <col min="8" max="8" width="17.7109375" style="227" customWidth="1"/>
    <col min="9" max="9" width="18.28125" style="211" customWidth="1"/>
    <col min="10" max="10" width="11.8515625" style="213" bestFit="1" customWidth="1"/>
    <col min="11" max="11" width="10.57421875" style="214" customWidth="1"/>
    <col min="12" max="12" width="8.8515625" style="215" customWidth="1"/>
    <col min="13" max="14" width="8.8515625" style="198" customWidth="1"/>
    <col min="15" max="16384" width="8.8515625" style="197" customWidth="1"/>
  </cols>
  <sheetData>
    <row r="1" spans="1:9" ht="32.25" customHeight="1">
      <c r="A1" s="156"/>
      <c r="B1" s="704" t="s">
        <v>726</v>
      </c>
      <c r="C1" s="705" t="s">
        <v>680</v>
      </c>
      <c r="D1" s="131"/>
      <c r="E1" s="706"/>
      <c r="F1" s="706"/>
      <c r="G1" s="637"/>
      <c r="H1" s="638"/>
      <c r="I1" s="212"/>
    </row>
    <row r="2" spans="1:9" s="128" customFormat="1" ht="44.25" customHeight="1">
      <c r="A2" s="131"/>
      <c r="B2" s="172" t="str">
        <f>'BILL100-А'!B2</f>
        <v>Aktobe-Martuk-RF Border (to Orenburg) road  Reconstruction Project, kм 0-102  
</v>
      </c>
      <c r="C2" s="172" t="str">
        <f>'BILL100-А'!C2</f>
        <v>Проект реконструкции автомобильной дороги  «Актобе-Мартук-граница РФ (на Оренбург)», км 0-102                                            
</v>
      </c>
      <c r="E2" s="143"/>
      <c r="F2" s="143"/>
      <c r="G2" s="277"/>
      <c r="H2" s="152"/>
      <c r="I2" s="133"/>
    </row>
    <row r="3" spans="1:12" s="219" customFormat="1" ht="15.75" customHeight="1">
      <c r="A3" s="131"/>
      <c r="B3" s="135"/>
      <c r="C3" s="136"/>
      <c r="D3" s="639"/>
      <c r="E3" s="640"/>
      <c r="F3" s="640"/>
      <c r="G3" s="641"/>
      <c r="H3" s="642"/>
      <c r="I3" s="216"/>
      <c r="J3" s="217"/>
      <c r="K3" s="218"/>
      <c r="L3" s="218"/>
    </row>
    <row r="4" spans="1:14" s="204" customFormat="1" ht="42.75">
      <c r="A4" s="137" t="s">
        <v>714</v>
      </c>
      <c r="B4" s="137" t="s">
        <v>150</v>
      </c>
      <c r="C4" s="137" t="s">
        <v>151</v>
      </c>
      <c r="D4" s="138" t="s">
        <v>904</v>
      </c>
      <c r="E4" s="138" t="s">
        <v>905</v>
      </c>
      <c r="F4" s="240" t="s">
        <v>193</v>
      </c>
      <c r="G4" s="139" t="s">
        <v>154</v>
      </c>
      <c r="H4" s="647"/>
      <c r="I4" s="648"/>
      <c r="J4" s="202"/>
      <c r="K4" s="220"/>
      <c r="L4" s="221"/>
      <c r="M4" s="202"/>
      <c r="N4" s="202"/>
    </row>
    <row r="5" spans="1:12" s="201" customFormat="1" ht="24.75" customHeight="1">
      <c r="A5" s="652">
        <v>1</v>
      </c>
      <c r="B5" s="653" t="s">
        <v>727</v>
      </c>
      <c r="C5" s="654" t="s">
        <v>45</v>
      </c>
      <c r="D5" s="655"/>
      <c r="E5" s="656"/>
      <c r="F5" s="656"/>
      <c r="G5" s="656"/>
      <c r="H5" s="649"/>
      <c r="I5" s="650"/>
      <c r="J5" s="222"/>
      <c r="K5" s="223"/>
      <c r="L5" s="223"/>
    </row>
    <row r="6" spans="1:12" s="201" customFormat="1" ht="24.75" customHeight="1">
      <c r="A6" s="657" t="s">
        <v>728</v>
      </c>
      <c r="B6" s="678" t="s">
        <v>617</v>
      </c>
      <c r="C6" s="679" t="s">
        <v>620</v>
      </c>
      <c r="D6" s="655" t="s">
        <v>183</v>
      </c>
      <c r="E6" s="656">
        <v>282</v>
      </c>
      <c r="F6" s="656"/>
      <c r="G6" s="656"/>
      <c r="H6" s="649"/>
      <c r="I6" s="650"/>
      <c r="J6" s="222"/>
      <c r="K6" s="223"/>
      <c r="L6" s="223"/>
    </row>
    <row r="7" spans="1:12" s="201" customFormat="1" ht="24.75" customHeight="1">
      <c r="A7" s="657" t="s">
        <v>729</v>
      </c>
      <c r="B7" s="678" t="s">
        <v>618</v>
      </c>
      <c r="C7" s="679" t="s">
        <v>621</v>
      </c>
      <c r="D7" s="655" t="s">
        <v>183</v>
      </c>
      <c r="E7" s="656">
        <v>586</v>
      </c>
      <c r="F7" s="656"/>
      <c r="G7" s="656"/>
      <c r="H7" s="649"/>
      <c r="I7" s="650"/>
      <c r="J7" s="222"/>
      <c r="K7" s="223"/>
      <c r="L7" s="223"/>
    </row>
    <row r="8" spans="1:12" s="201" customFormat="1" ht="24.75" customHeight="1">
      <c r="A8" s="657" t="s">
        <v>730</v>
      </c>
      <c r="B8" s="678" t="s">
        <v>623</v>
      </c>
      <c r="C8" s="680" t="s">
        <v>227</v>
      </c>
      <c r="D8" s="655" t="s">
        <v>183</v>
      </c>
      <c r="E8" s="656">
        <v>64</v>
      </c>
      <c r="F8" s="656"/>
      <c r="G8" s="656"/>
      <c r="H8" s="649"/>
      <c r="I8" s="650"/>
      <c r="J8" s="222"/>
      <c r="K8" s="223"/>
      <c r="L8" s="223"/>
    </row>
    <row r="9" spans="1:12" s="201" customFormat="1" ht="24.75" customHeight="1">
      <c r="A9" s="657" t="s">
        <v>731</v>
      </c>
      <c r="B9" s="678" t="s">
        <v>619</v>
      </c>
      <c r="C9" s="679" t="s">
        <v>622</v>
      </c>
      <c r="D9" s="655" t="s">
        <v>183</v>
      </c>
      <c r="E9" s="656">
        <v>142</v>
      </c>
      <c r="F9" s="656"/>
      <c r="G9" s="656"/>
      <c r="H9" s="649"/>
      <c r="I9" s="650"/>
      <c r="J9" s="224"/>
      <c r="K9" s="223"/>
      <c r="L9" s="223"/>
    </row>
    <row r="10" spans="1:12" s="201" customFormat="1" ht="31.5" customHeight="1">
      <c r="A10" s="682">
        <v>2</v>
      </c>
      <c r="B10" s="683" t="s">
        <v>13</v>
      </c>
      <c r="C10" s="684" t="s">
        <v>46</v>
      </c>
      <c r="D10" s="685"/>
      <c r="E10" s="686"/>
      <c r="F10" s="656"/>
      <c r="G10" s="656"/>
      <c r="H10" s="649"/>
      <c r="I10" s="650"/>
      <c r="J10" s="224"/>
      <c r="K10" s="223"/>
      <c r="L10" s="223"/>
    </row>
    <row r="11" spans="1:12" s="201" customFormat="1" ht="24.75" customHeight="1">
      <c r="A11" s="682" t="s">
        <v>732</v>
      </c>
      <c r="B11" s="693" t="s">
        <v>636</v>
      </c>
      <c r="C11" s="680" t="s">
        <v>639</v>
      </c>
      <c r="D11" s="685" t="s">
        <v>186</v>
      </c>
      <c r="E11" s="686">
        <v>20</v>
      </c>
      <c r="F11" s="656"/>
      <c r="G11" s="656"/>
      <c r="H11" s="649"/>
      <c r="I11" s="650"/>
      <c r="J11" s="224"/>
      <c r="K11" s="223"/>
      <c r="L11" s="223"/>
    </row>
    <row r="12" spans="1:12" s="201" customFormat="1" ht="24.75" customHeight="1">
      <c r="A12" s="682" t="s">
        <v>733</v>
      </c>
      <c r="B12" s="693" t="s">
        <v>637</v>
      </c>
      <c r="C12" s="680" t="s">
        <v>640</v>
      </c>
      <c r="D12" s="685" t="s">
        <v>186</v>
      </c>
      <c r="E12" s="686">
        <f>42+20+2</f>
        <v>64</v>
      </c>
      <c r="F12" s="656"/>
      <c r="G12" s="656"/>
      <c r="H12" s="649"/>
      <c r="I12" s="650"/>
      <c r="J12" s="224"/>
      <c r="K12" s="223"/>
      <c r="L12" s="223"/>
    </row>
    <row r="13" spans="1:12" s="201" customFormat="1" ht="24.75" customHeight="1">
      <c r="A13" s="690" t="s">
        <v>734</v>
      </c>
      <c r="B13" s="694" t="s">
        <v>638</v>
      </c>
      <c r="C13" s="695" t="s">
        <v>641</v>
      </c>
      <c r="D13" s="691" t="s">
        <v>186</v>
      </c>
      <c r="E13" s="692">
        <v>14</v>
      </c>
      <c r="F13" s="656"/>
      <c r="G13" s="656"/>
      <c r="H13" s="649"/>
      <c r="I13" s="650"/>
      <c r="J13" s="224"/>
      <c r="K13" s="223"/>
      <c r="L13" s="223"/>
    </row>
    <row r="14" spans="1:12" s="201" customFormat="1" ht="33.75" customHeight="1">
      <c r="A14" s="687">
        <v>3</v>
      </c>
      <c r="B14" s="683" t="s">
        <v>14</v>
      </c>
      <c r="C14" s="684" t="s">
        <v>47</v>
      </c>
      <c r="D14" s="685"/>
      <c r="E14" s="688"/>
      <c r="F14" s="656"/>
      <c r="G14" s="656"/>
      <c r="H14" s="649"/>
      <c r="I14" s="650"/>
      <c r="J14" s="224"/>
      <c r="K14" s="223"/>
      <c r="L14" s="223"/>
    </row>
    <row r="15" spans="1:12" s="201" customFormat="1" ht="24.75" customHeight="1">
      <c r="A15" s="690" t="s">
        <v>735</v>
      </c>
      <c r="B15" s="694" t="s">
        <v>955</v>
      </c>
      <c r="C15" s="695" t="s">
        <v>164</v>
      </c>
      <c r="D15" s="691" t="s">
        <v>186</v>
      </c>
      <c r="E15" s="692">
        <v>40</v>
      </c>
      <c r="F15" s="656"/>
      <c r="G15" s="656"/>
      <c r="H15" s="649"/>
      <c r="I15" s="650"/>
      <c r="J15" s="224"/>
      <c r="K15" s="223"/>
      <c r="L15" s="223"/>
    </row>
    <row r="16" spans="1:12" s="201" customFormat="1" ht="24.75" customHeight="1">
      <c r="A16" s="682" t="s">
        <v>736</v>
      </c>
      <c r="B16" s="693" t="s">
        <v>228</v>
      </c>
      <c r="C16" s="680" t="s">
        <v>229</v>
      </c>
      <c r="D16" s="685" t="s">
        <v>186</v>
      </c>
      <c r="E16" s="686">
        <f>84+20+4</f>
        <v>108</v>
      </c>
      <c r="F16" s="656"/>
      <c r="G16" s="656"/>
      <c r="H16" s="649"/>
      <c r="I16" s="650"/>
      <c r="J16" s="224"/>
      <c r="K16" s="223"/>
      <c r="L16" s="223"/>
    </row>
    <row r="17" spans="1:12" s="201" customFormat="1" ht="24.75" customHeight="1">
      <c r="A17" s="689" t="s">
        <v>15</v>
      </c>
      <c r="B17" s="693" t="s">
        <v>230</v>
      </c>
      <c r="C17" s="680" t="s">
        <v>231</v>
      </c>
      <c r="D17" s="685" t="s">
        <v>186</v>
      </c>
      <c r="E17" s="686">
        <v>28</v>
      </c>
      <c r="F17" s="656"/>
      <c r="G17" s="656"/>
      <c r="H17" s="649"/>
      <c r="I17" s="650"/>
      <c r="J17" s="224"/>
      <c r="K17" s="223"/>
      <c r="L17" s="223"/>
    </row>
    <row r="18" spans="1:12" s="201" customFormat="1" ht="24.75" customHeight="1">
      <c r="A18" s="687" t="s">
        <v>155</v>
      </c>
      <c r="B18" s="693" t="s">
        <v>232</v>
      </c>
      <c r="C18" s="680" t="s">
        <v>233</v>
      </c>
      <c r="D18" s="685" t="s">
        <v>186</v>
      </c>
      <c r="E18" s="686">
        <v>28</v>
      </c>
      <c r="F18" s="656"/>
      <c r="G18" s="656"/>
      <c r="H18" s="649"/>
      <c r="I18" s="650"/>
      <c r="J18" s="224"/>
      <c r="K18" s="223"/>
      <c r="L18" s="223"/>
    </row>
    <row r="19" spans="1:12" s="201" customFormat="1" ht="24.75" customHeight="1">
      <c r="A19" s="658">
        <v>4</v>
      </c>
      <c r="B19" s="653" t="s">
        <v>235</v>
      </c>
      <c r="C19" s="654" t="s">
        <v>234</v>
      </c>
      <c r="D19" s="655"/>
      <c r="E19" s="656"/>
      <c r="F19" s="656"/>
      <c r="G19" s="656"/>
      <c r="H19" s="649"/>
      <c r="I19" s="650"/>
      <c r="J19" s="224"/>
      <c r="K19" s="223"/>
      <c r="L19" s="223"/>
    </row>
    <row r="20" spans="1:12" s="201" customFormat="1" ht="24.75" customHeight="1">
      <c r="A20" s="658">
        <v>4.1</v>
      </c>
      <c r="B20" s="678" t="s">
        <v>236</v>
      </c>
      <c r="C20" s="678" t="s">
        <v>625</v>
      </c>
      <c r="D20" s="655" t="s">
        <v>899</v>
      </c>
      <c r="E20" s="656">
        <v>18.4</v>
      </c>
      <c r="F20" s="656"/>
      <c r="G20" s="656"/>
      <c r="H20" s="649"/>
      <c r="I20" s="650"/>
      <c r="J20" s="224"/>
      <c r="K20" s="223"/>
      <c r="L20" s="223"/>
    </row>
    <row r="21" spans="1:12" s="201" customFormat="1" ht="24.75" customHeight="1">
      <c r="A21" s="658">
        <v>4.2</v>
      </c>
      <c r="B21" s="678" t="s">
        <v>237</v>
      </c>
      <c r="C21" s="679" t="s">
        <v>238</v>
      </c>
      <c r="D21" s="655" t="s">
        <v>899</v>
      </c>
      <c r="E21" s="656">
        <v>2.9</v>
      </c>
      <c r="F21" s="656"/>
      <c r="G21" s="656"/>
      <c r="H21" s="649"/>
      <c r="I21" s="650"/>
      <c r="J21" s="224"/>
      <c r="K21" s="223"/>
      <c r="L21" s="223"/>
    </row>
    <row r="22" spans="1:12" s="201" customFormat="1" ht="24.75" customHeight="1">
      <c r="A22" s="658">
        <v>4.3</v>
      </c>
      <c r="B22" s="678" t="s">
        <v>624</v>
      </c>
      <c r="C22" s="679" t="s">
        <v>239</v>
      </c>
      <c r="D22" s="655" t="s">
        <v>899</v>
      </c>
      <c r="E22" s="656">
        <v>5.2</v>
      </c>
      <c r="F22" s="656"/>
      <c r="G22" s="656"/>
      <c r="H22" s="649"/>
      <c r="I22" s="650"/>
      <c r="J22" s="224"/>
      <c r="K22" s="223"/>
      <c r="L22" s="223"/>
    </row>
    <row r="23" spans="1:12" s="201" customFormat="1" ht="24.75" customHeight="1">
      <c r="A23" s="658">
        <v>5</v>
      </c>
      <c r="B23" s="653" t="s">
        <v>235</v>
      </c>
      <c r="C23" s="654" t="s">
        <v>242</v>
      </c>
      <c r="D23" s="655"/>
      <c r="E23" s="656"/>
      <c r="F23" s="656"/>
      <c r="G23" s="656"/>
      <c r="H23" s="649"/>
      <c r="I23" s="650"/>
      <c r="J23" s="224"/>
      <c r="K23" s="223"/>
      <c r="L23" s="223"/>
    </row>
    <row r="24" spans="1:12" s="201" customFormat="1" ht="24.75" customHeight="1">
      <c r="A24" s="658">
        <v>5.1</v>
      </c>
      <c r="B24" s="678" t="s">
        <v>244</v>
      </c>
      <c r="C24" s="678" t="s">
        <v>626</v>
      </c>
      <c r="D24" s="655" t="s">
        <v>899</v>
      </c>
      <c r="E24" s="656">
        <v>179.6</v>
      </c>
      <c r="F24" s="656"/>
      <c r="G24" s="656"/>
      <c r="H24" s="649"/>
      <c r="I24" s="650"/>
      <c r="J24" s="224"/>
      <c r="K24" s="223"/>
      <c r="L24" s="223"/>
    </row>
    <row r="25" spans="1:12" s="201" customFormat="1" ht="24.75" customHeight="1">
      <c r="A25" s="658">
        <v>5.2</v>
      </c>
      <c r="B25" s="678" t="s">
        <v>248</v>
      </c>
      <c r="C25" s="678" t="s">
        <v>627</v>
      </c>
      <c r="D25" s="655" t="s">
        <v>186</v>
      </c>
      <c r="E25" s="656">
        <f>6+697</f>
        <v>703</v>
      </c>
      <c r="F25" s="656"/>
      <c r="G25" s="656"/>
      <c r="H25" s="649"/>
      <c r="I25" s="650"/>
      <c r="J25" s="224"/>
      <c r="K25" s="223"/>
      <c r="L25" s="223"/>
    </row>
    <row r="26" spans="1:12" s="201" customFormat="1" ht="24.75" customHeight="1">
      <c r="A26" s="658" t="s">
        <v>243</v>
      </c>
      <c r="B26" s="678" t="s">
        <v>249</v>
      </c>
      <c r="C26" s="678" t="s">
        <v>628</v>
      </c>
      <c r="D26" s="655" t="s">
        <v>183</v>
      </c>
      <c r="E26" s="551">
        <v>4176</v>
      </c>
      <c r="F26" s="656"/>
      <c r="G26" s="656"/>
      <c r="H26" s="649"/>
      <c r="I26" s="650"/>
      <c r="J26" s="224"/>
      <c r="K26" s="223"/>
      <c r="L26" s="223"/>
    </row>
    <row r="27" spans="1:12" s="201" customFormat="1" ht="24.75" customHeight="1">
      <c r="A27" s="658" t="s">
        <v>252</v>
      </c>
      <c r="B27" s="678" t="s">
        <v>250</v>
      </c>
      <c r="C27" s="678" t="s">
        <v>629</v>
      </c>
      <c r="D27" s="655" t="s">
        <v>186</v>
      </c>
      <c r="E27" s="551">
        <v>78</v>
      </c>
      <c r="F27" s="656"/>
      <c r="G27" s="656"/>
      <c r="H27" s="649"/>
      <c r="I27" s="650"/>
      <c r="J27" s="224"/>
      <c r="K27" s="223"/>
      <c r="L27" s="223"/>
    </row>
    <row r="28" spans="1:12" s="201" customFormat="1" ht="24.75" customHeight="1">
      <c r="A28" s="658" t="s">
        <v>253</v>
      </c>
      <c r="B28" s="678" t="s">
        <v>251</v>
      </c>
      <c r="C28" s="678" t="s">
        <v>630</v>
      </c>
      <c r="D28" s="655" t="s">
        <v>186</v>
      </c>
      <c r="E28" s="551">
        <v>156</v>
      </c>
      <c r="F28" s="656"/>
      <c r="G28" s="656"/>
      <c r="H28" s="649"/>
      <c r="I28" s="650"/>
      <c r="J28" s="224"/>
      <c r="K28" s="223"/>
      <c r="L28" s="223"/>
    </row>
    <row r="29" spans="1:12" s="201" customFormat="1" ht="24.75" customHeight="1">
      <c r="A29" s="658" t="s">
        <v>254</v>
      </c>
      <c r="B29" s="678" t="s">
        <v>245</v>
      </c>
      <c r="C29" s="679" t="s">
        <v>247</v>
      </c>
      <c r="D29" s="655" t="s">
        <v>899</v>
      </c>
      <c r="E29" s="551">
        <f>0.72</f>
        <v>0.72</v>
      </c>
      <c r="F29" s="656"/>
      <c r="G29" s="656"/>
      <c r="H29" s="649"/>
      <c r="I29" s="650"/>
      <c r="J29" s="224"/>
      <c r="K29" s="223"/>
      <c r="L29" s="223"/>
    </row>
    <row r="30" spans="1:12" s="201" customFormat="1" ht="24.75" customHeight="1">
      <c r="A30" s="658" t="s">
        <v>255</v>
      </c>
      <c r="B30" s="678" t="s">
        <v>631</v>
      </c>
      <c r="C30" s="679" t="s">
        <v>246</v>
      </c>
      <c r="D30" s="655" t="s">
        <v>899</v>
      </c>
      <c r="E30" s="551">
        <v>0.5</v>
      </c>
      <c r="F30" s="656"/>
      <c r="G30" s="656"/>
      <c r="H30" s="649"/>
      <c r="I30" s="650"/>
      <c r="J30" s="224"/>
      <c r="K30" s="223"/>
      <c r="L30" s="223"/>
    </row>
    <row r="31" spans="1:10" ht="24.75" customHeight="1">
      <c r="A31" s="658" t="s">
        <v>256</v>
      </c>
      <c r="B31" s="678" t="s">
        <v>258</v>
      </c>
      <c r="C31" s="681" t="s">
        <v>900</v>
      </c>
      <c r="D31" s="655" t="s">
        <v>186</v>
      </c>
      <c r="E31" s="551">
        <f>138+12</f>
        <v>150</v>
      </c>
      <c r="F31" s="656"/>
      <c r="G31" s="656"/>
      <c r="H31" s="651"/>
      <c r="I31" s="650"/>
      <c r="J31" s="224"/>
    </row>
    <row r="32" spans="1:10" ht="24.75" customHeight="1">
      <c r="A32" s="658" t="s">
        <v>259</v>
      </c>
      <c r="B32" s="678" t="s">
        <v>257</v>
      </c>
      <c r="C32" s="681" t="s">
        <v>901</v>
      </c>
      <c r="D32" s="655" t="s">
        <v>186</v>
      </c>
      <c r="E32" s="551">
        <v>23</v>
      </c>
      <c r="F32" s="656"/>
      <c r="G32" s="656"/>
      <c r="H32" s="651"/>
      <c r="I32" s="650"/>
      <c r="J32" s="224"/>
    </row>
    <row r="33" spans="1:10" ht="24.75" customHeight="1">
      <c r="A33" s="658">
        <v>6</v>
      </c>
      <c r="B33" s="653" t="s">
        <v>548</v>
      </c>
      <c r="C33" s="659" t="s">
        <v>282</v>
      </c>
      <c r="D33" s="655"/>
      <c r="E33" s="551"/>
      <c r="F33" s="656"/>
      <c r="G33" s="656"/>
      <c r="H33" s="651"/>
      <c r="I33" s="650"/>
      <c r="J33" s="224"/>
    </row>
    <row r="34" spans="1:12" s="201" customFormat="1" ht="24.75" customHeight="1">
      <c r="A34" s="658" t="s">
        <v>283</v>
      </c>
      <c r="B34" s="678" t="s">
        <v>248</v>
      </c>
      <c r="C34" s="678" t="s">
        <v>627</v>
      </c>
      <c r="D34" s="655" t="s">
        <v>899</v>
      </c>
      <c r="E34" s="551">
        <v>35</v>
      </c>
      <c r="F34" s="656"/>
      <c r="G34" s="656"/>
      <c r="H34" s="649"/>
      <c r="I34" s="650"/>
      <c r="J34" s="224"/>
      <c r="K34" s="223"/>
      <c r="L34" s="223"/>
    </row>
    <row r="35" spans="1:12" s="201" customFormat="1" ht="24.75" customHeight="1">
      <c r="A35" s="658" t="s">
        <v>284</v>
      </c>
      <c r="B35" s="678" t="s">
        <v>545</v>
      </c>
      <c r="C35" s="678" t="s">
        <v>632</v>
      </c>
      <c r="D35" s="655" t="s">
        <v>899</v>
      </c>
      <c r="E35" s="551">
        <v>4</v>
      </c>
      <c r="F35" s="656"/>
      <c r="G35" s="656"/>
      <c r="H35" s="649"/>
      <c r="I35" s="650"/>
      <c r="J35" s="224"/>
      <c r="K35" s="223"/>
      <c r="L35" s="223"/>
    </row>
    <row r="36" spans="1:12" s="201" customFormat="1" ht="24.75" customHeight="1">
      <c r="A36" s="658" t="s">
        <v>285</v>
      </c>
      <c r="B36" s="678" t="s">
        <v>546</v>
      </c>
      <c r="C36" s="678" t="s">
        <v>633</v>
      </c>
      <c r="D36" s="655" t="s">
        <v>899</v>
      </c>
      <c r="E36" s="551">
        <v>2</v>
      </c>
      <c r="F36" s="656"/>
      <c r="G36" s="656"/>
      <c r="H36" s="649"/>
      <c r="I36" s="650"/>
      <c r="J36" s="224"/>
      <c r="K36" s="223"/>
      <c r="L36" s="223"/>
    </row>
    <row r="37" spans="1:12" s="201" customFormat="1" ht="24.75" customHeight="1">
      <c r="A37" s="658" t="s">
        <v>286</v>
      </c>
      <c r="B37" s="678" t="s">
        <v>250</v>
      </c>
      <c r="C37" s="678" t="s">
        <v>629</v>
      </c>
      <c r="D37" s="655" t="s">
        <v>899</v>
      </c>
      <c r="E37" s="551">
        <v>21</v>
      </c>
      <c r="F37" s="656"/>
      <c r="G37" s="656"/>
      <c r="H37" s="649"/>
      <c r="I37" s="650"/>
      <c r="J37" s="224"/>
      <c r="K37" s="223"/>
      <c r="L37" s="223"/>
    </row>
    <row r="38" spans="1:12" s="201" customFormat="1" ht="24.75" customHeight="1">
      <c r="A38" s="658" t="s">
        <v>287</v>
      </c>
      <c r="B38" s="678" t="s">
        <v>547</v>
      </c>
      <c r="C38" s="678" t="s">
        <v>634</v>
      </c>
      <c r="D38" s="655" t="s">
        <v>899</v>
      </c>
      <c r="E38" s="551">
        <v>29</v>
      </c>
      <c r="F38" s="656"/>
      <c r="G38" s="656"/>
      <c r="H38" s="649"/>
      <c r="I38" s="650"/>
      <c r="J38" s="224"/>
      <c r="K38" s="223"/>
      <c r="L38" s="223"/>
    </row>
    <row r="39" spans="1:12" s="201" customFormat="1" ht="24.75" customHeight="1">
      <c r="A39" s="658" t="s">
        <v>550</v>
      </c>
      <c r="B39" s="678" t="s">
        <v>559</v>
      </c>
      <c r="C39" s="678" t="s">
        <v>635</v>
      </c>
      <c r="D39" s="655" t="s">
        <v>899</v>
      </c>
      <c r="E39" s="551">
        <v>1</v>
      </c>
      <c r="F39" s="656"/>
      <c r="G39" s="656"/>
      <c r="H39" s="649"/>
      <c r="I39" s="650"/>
      <c r="J39" s="224"/>
      <c r="K39" s="223"/>
      <c r="L39" s="223"/>
    </row>
    <row r="40" spans="1:12" s="201" customFormat="1" ht="24.75" customHeight="1">
      <c r="A40" s="658" t="s">
        <v>552</v>
      </c>
      <c r="B40" s="678" t="s">
        <v>322</v>
      </c>
      <c r="C40" s="678" t="s">
        <v>551</v>
      </c>
      <c r="D40" s="655" t="s">
        <v>899</v>
      </c>
      <c r="E40" s="551">
        <v>1</v>
      </c>
      <c r="F40" s="656"/>
      <c r="G40" s="656"/>
      <c r="H40" s="649"/>
      <c r="I40" s="650"/>
      <c r="J40" s="224"/>
      <c r="K40" s="223"/>
      <c r="L40" s="223"/>
    </row>
    <row r="41" spans="1:12" s="201" customFormat="1" ht="24.75" customHeight="1">
      <c r="A41" s="658" t="s">
        <v>554</v>
      </c>
      <c r="B41" s="678" t="s">
        <v>323</v>
      </c>
      <c r="C41" s="678" t="s">
        <v>553</v>
      </c>
      <c r="D41" s="655" t="s">
        <v>899</v>
      </c>
      <c r="E41" s="551">
        <v>168</v>
      </c>
      <c r="F41" s="656"/>
      <c r="G41" s="656"/>
      <c r="H41" s="649"/>
      <c r="I41" s="650"/>
      <c r="J41" s="224"/>
      <c r="K41" s="223"/>
      <c r="L41" s="223"/>
    </row>
    <row r="42" spans="1:12" s="201" customFormat="1" ht="24.75" customHeight="1">
      <c r="A42" s="658" t="s">
        <v>556</v>
      </c>
      <c r="B42" s="678" t="s">
        <v>324</v>
      </c>
      <c r="C42" s="678" t="s">
        <v>557</v>
      </c>
      <c r="D42" s="655" t="s">
        <v>899</v>
      </c>
      <c r="E42" s="551">
        <v>204</v>
      </c>
      <c r="F42" s="656"/>
      <c r="G42" s="656"/>
      <c r="H42" s="649"/>
      <c r="I42" s="650"/>
      <c r="J42" s="224"/>
      <c r="K42" s="223"/>
      <c r="L42" s="223"/>
    </row>
    <row r="43" spans="1:12" s="201" customFormat="1" ht="24.75" customHeight="1">
      <c r="A43" s="658" t="s">
        <v>558</v>
      </c>
      <c r="B43" s="678" t="s">
        <v>325</v>
      </c>
      <c r="C43" s="678" t="s">
        <v>555</v>
      </c>
      <c r="D43" s="655" t="s">
        <v>899</v>
      </c>
      <c r="E43" s="551">
        <v>43</v>
      </c>
      <c r="F43" s="656"/>
      <c r="G43" s="656"/>
      <c r="H43" s="649"/>
      <c r="I43" s="650"/>
      <c r="J43" s="224"/>
      <c r="K43" s="223"/>
      <c r="L43" s="223"/>
    </row>
    <row r="44" spans="1:10" ht="33" customHeight="1">
      <c r="A44" s="658">
        <v>7</v>
      </c>
      <c r="B44" s="653" t="s">
        <v>240</v>
      </c>
      <c r="C44" s="654" t="s">
        <v>241</v>
      </c>
      <c r="D44" s="655" t="s">
        <v>224</v>
      </c>
      <c r="E44" s="551">
        <v>2727</v>
      </c>
      <c r="F44" s="656"/>
      <c r="G44" s="656"/>
      <c r="H44" s="649"/>
      <c r="I44" s="650"/>
      <c r="J44" s="224"/>
    </row>
    <row r="45" spans="1:11" ht="24.75" customHeight="1">
      <c r="A45" s="652">
        <v>8</v>
      </c>
      <c r="B45" s="653" t="s">
        <v>326</v>
      </c>
      <c r="C45" s="654" t="s">
        <v>206</v>
      </c>
      <c r="D45" s="655" t="s">
        <v>224</v>
      </c>
      <c r="E45" s="551">
        <v>222</v>
      </c>
      <c r="F45" s="656"/>
      <c r="G45" s="656"/>
      <c r="H45" s="649"/>
      <c r="I45" s="650"/>
      <c r="J45" s="224"/>
      <c r="K45" s="223"/>
    </row>
    <row r="46" spans="1:10" ht="24.75" customHeight="1">
      <c r="A46" s="658">
        <v>9</v>
      </c>
      <c r="B46" s="653" t="s">
        <v>327</v>
      </c>
      <c r="C46" s="659" t="s">
        <v>50</v>
      </c>
      <c r="D46" s="655" t="s">
        <v>224</v>
      </c>
      <c r="E46" s="551">
        <v>379</v>
      </c>
      <c r="F46" s="656"/>
      <c r="G46" s="656"/>
      <c r="H46" s="649"/>
      <c r="I46" s="650"/>
      <c r="J46" s="224"/>
    </row>
    <row r="47" spans="1:10" ht="24.75" customHeight="1">
      <c r="A47" s="658">
        <v>10</v>
      </c>
      <c r="B47" s="653" t="s">
        <v>201</v>
      </c>
      <c r="C47" s="654" t="s">
        <v>200</v>
      </c>
      <c r="D47" s="655" t="s">
        <v>839</v>
      </c>
      <c r="E47" s="551">
        <v>216607</v>
      </c>
      <c r="F47" s="656"/>
      <c r="G47" s="656"/>
      <c r="H47" s="649"/>
      <c r="I47" s="650"/>
      <c r="J47" s="224"/>
    </row>
    <row r="48" spans="1:10" ht="24.75" customHeight="1">
      <c r="A48" s="658">
        <v>11</v>
      </c>
      <c r="B48" s="653" t="s">
        <v>16</v>
      </c>
      <c r="C48" s="654" t="s">
        <v>49</v>
      </c>
      <c r="D48" s="655" t="s">
        <v>224</v>
      </c>
      <c r="E48" s="551">
        <v>1583</v>
      </c>
      <c r="F48" s="656"/>
      <c r="G48" s="656"/>
      <c r="H48" s="651"/>
      <c r="I48" s="650"/>
      <c r="J48" s="224"/>
    </row>
    <row r="49" spans="1:14" ht="24.75" customHeight="1">
      <c r="A49" s="658">
        <v>12</v>
      </c>
      <c r="B49" s="653" t="s">
        <v>17</v>
      </c>
      <c r="C49" s="660" t="s">
        <v>48</v>
      </c>
      <c r="D49" s="655" t="s">
        <v>839</v>
      </c>
      <c r="E49" s="656">
        <v>206292</v>
      </c>
      <c r="F49" s="656"/>
      <c r="G49" s="656"/>
      <c r="H49" s="651"/>
      <c r="I49" s="650"/>
      <c r="J49" s="224"/>
      <c r="N49" s="225"/>
    </row>
    <row r="50" spans="1:10" ht="24.75" customHeight="1">
      <c r="A50" s="661" t="s">
        <v>290</v>
      </c>
      <c r="B50" s="653" t="s">
        <v>549</v>
      </c>
      <c r="C50" s="659" t="s">
        <v>288</v>
      </c>
      <c r="D50" s="655"/>
      <c r="E50" s="656"/>
      <c r="F50" s="656"/>
      <c r="G50" s="656"/>
      <c r="H50" s="651"/>
      <c r="I50" s="650"/>
      <c r="J50" s="224"/>
    </row>
    <row r="51" spans="1:10" ht="34.5" customHeight="1">
      <c r="A51" s="661" t="s">
        <v>289</v>
      </c>
      <c r="B51" s="678" t="s">
        <v>328</v>
      </c>
      <c r="C51" s="678" t="s">
        <v>291</v>
      </c>
      <c r="D51" s="655" t="s">
        <v>224</v>
      </c>
      <c r="E51" s="656">
        <v>495</v>
      </c>
      <c r="F51" s="656"/>
      <c r="G51" s="656"/>
      <c r="H51" s="651"/>
      <c r="I51" s="650"/>
      <c r="J51" s="224"/>
    </row>
    <row r="52" spans="1:10" ht="34.5" customHeight="1">
      <c r="A52" s="661" t="s">
        <v>293</v>
      </c>
      <c r="B52" s="678" t="s">
        <v>329</v>
      </c>
      <c r="C52" s="678" t="s">
        <v>292</v>
      </c>
      <c r="D52" s="655" t="s">
        <v>224</v>
      </c>
      <c r="E52" s="656">
        <v>98</v>
      </c>
      <c r="F52" s="656"/>
      <c r="G52" s="656"/>
      <c r="H52" s="651"/>
      <c r="I52" s="650"/>
      <c r="J52" s="224"/>
    </row>
    <row r="53" spans="1:10" ht="24.75" customHeight="1">
      <c r="A53" s="661" t="s">
        <v>294</v>
      </c>
      <c r="B53" s="678" t="s">
        <v>330</v>
      </c>
      <c r="C53" s="696" t="s">
        <v>295</v>
      </c>
      <c r="D53" s="655" t="s">
        <v>224</v>
      </c>
      <c r="E53" s="656">
        <v>285</v>
      </c>
      <c r="F53" s="656"/>
      <c r="G53" s="656"/>
      <c r="H53" s="651"/>
      <c r="I53" s="650"/>
      <c r="J53" s="224"/>
    </row>
    <row r="54" spans="1:10" ht="24.75" customHeight="1">
      <c r="A54" s="658">
        <v>14</v>
      </c>
      <c r="B54" s="653" t="s">
        <v>18</v>
      </c>
      <c r="C54" s="659" t="s">
        <v>902</v>
      </c>
      <c r="D54" s="655" t="s">
        <v>183</v>
      </c>
      <c r="E54" s="656">
        <v>1917</v>
      </c>
      <c r="F54" s="656"/>
      <c r="G54" s="656"/>
      <c r="H54" s="697"/>
      <c r="I54" s="650"/>
      <c r="J54" s="224"/>
    </row>
    <row r="55" spans="1:10" ht="24.75" customHeight="1" thickBot="1">
      <c r="A55" s="658">
        <v>15</v>
      </c>
      <c r="B55" s="653" t="s">
        <v>19</v>
      </c>
      <c r="C55" s="659" t="s">
        <v>903</v>
      </c>
      <c r="D55" s="655" t="s">
        <v>183</v>
      </c>
      <c r="E55" s="656">
        <v>477</v>
      </c>
      <c r="F55" s="656"/>
      <c r="G55" s="701"/>
      <c r="H55" s="697"/>
      <c r="I55" s="650"/>
      <c r="J55" s="224"/>
    </row>
    <row r="56" spans="1:9" ht="24.75" customHeight="1" thickBot="1">
      <c r="A56" s="698"/>
      <c r="B56" s="653" t="s">
        <v>687</v>
      </c>
      <c r="C56" s="653"/>
      <c r="D56" s="653"/>
      <c r="E56" s="653"/>
      <c r="F56" s="700"/>
      <c r="G56" s="702"/>
      <c r="H56" s="158"/>
      <c r="I56" s="208"/>
    </row>
    <row r="57" spans="1:9" ht="15.75" customHeight="1">
      <c r="A57" s="158"/>
      <c r="B57" s="158"/>
      <c r="C57" s="158"/>
      <c r="D57" s="166"/>
      <c r="E57" s="643"/>
      <c r="F57" s="643"/>
      <c r="G57" s="643"/>
      <c r="H57" s="644"/>
      <c r="I57" s="208"/>
    </row>
    <row r="58" spans="1:9" ht="15.75" customHeight="1">
      <c r="A58" s="158"/>
      <c r="B58" s="158"/>
      <c r="C58" s="158"/>
      <c r="D58" s="166"/>
      <c r="E58" s="643"/>
      <c r="F58" s="643"/>
      <c r="G58" s="643"/>
      <c r="H58" s="644"/>
      <c r="I58" s="208"/>
    </row>
    <row r="59" spans="1:9" ht="15.75" customHeight="1">
      <c r="A59" s="158"/>
      <c r="B59" s="158"/>
      <c r="C59" s="158"/>
      <c r="D59" s="166"/>
      <c r="E59" s="643"/>
      <c r="F59" s="643"/>
      <c r="G59" s="643"/>
      <c r="H59" s="644"/>
      <c r="I59" s="208"/>
    </row>
    <row r="60" spans="1:9" ht="15.75" customHeight="1">
      <c r="A60" s="158"/>
      <c r="B60" s="158"/>
      <c r="C60" s="158"/>
      <c r="D60" s="166"/>
      <c r="E60" s="643"/>
      <c r="F60" s="643"/>
      <c r="G60" s="643"/>
      <c r="H60" s="644"/>
      <c r="I60" s="208"/>
    </row>
    <row r="61" spans="1:9" ht="15.75" customHeight="1">
      <c r="A61" s="158"/>
      <c r="B61" s="158"/>
      <c r="C61" s="158"/>
      <c r="D61" s="166"/>
      <c r="E61" s="643"/>
      <c r="F61" s="643"/>
      <c r="G61" s="643"/>
      <c r="H61" s="644"/>
      <c r="I61" s="208"/>
    </row>
    <row r="62" spans="1:9" ht="15.75" customHeight="1">
      <c r="A62" s="158"/>
      <c r="B62" s="158"/>
      <c r="C62" s="158"/>
      <c r="D62" s="166"/>
      <c r="E62" s="643"/>
      <c r="F62" s="643"/>
      <c r="G62" s="643"/>
      <c r="H62" s="644"/>
      <c r="I62" s="208"/>
    </row>
    <row r="63" spans="1:9" ht="15.75" customHeight="1">
      <c r="A63" s="158"/>
      <c r="B63" s="158"/>
      <c r="C63" s="158"/>
      <c r="D63" s="166"/>
      <c r="E63" s="643"/>
      <c r="F63" s="643"/>
      <c r="G63" s="643"/>
      <c r="H63" s="644"/>
      <c r="I63" s="208"/>
    </row>
    <row r="64" spans="1:9" ht="15.75" customHeight="1">
      <c r="A64" s="158"/>
      <c r="B64" s="158"/>
      <c r="C64" s="158"/>
      <c r="D64" s="166"/>
      <c r="E64" s="643"/>
      <c r="F64" s="643"/>
      <c r="G64" s="643"/>
      <c r="H64" s="644"/>
      <c r="I64" s="208"/>
    </row>
    <row r="65" spans="1:9" ht="15.75" customHeight="1">
      <c r="A65" s="158"/>
      <c r="B65" s="768"/>
      <c r="C65" s="768"/>
      <c r="D65" s="768"/>
      <c r="E65" s="768"/>
      <c r="F65" s="768"/>
      <c r="G65" s="768"/>
      <c r="H65" s="768"/>
      <c r="I65" s="208"/>
    </row>
    <row r="66" spans="1:9" ht="15">
      <c r="A66" s="131"/>
      <c r="B66" s="131"/>
      <c r="C66" s="131"/>
      <c r="D66" s="159"/>
      <c r="E66" s="645"/>
      <c r="F66" s="645"/>
      <c r="G66" s="645"/>
      <c r="H66" s="646"/>
      <c r="I66" s="209"/>
    </row>
    <row r="67" spans="1:9" ht="15">
      <c r="A67" s="131"/>
      <c r="B67" s="131"/>
      <c r="C67" s="131"/>
      <c r="D67" s="159"/>
      <c r="E67" s="645"/>
      <c r="F67" s="645"/>
      <c r="G67" s="645"/>
      <c r="H67" s="646"/>
      <c r="I67" s="209"/>
    </row>
    <row r="68" spans="1:9" ht="15">
      <c r="A68" s="131"/>
      <c r="B68" s="131"/>
      <c r="C68" s="131"/>
      <c r="D68" s="159"/>
      <c r="E68" s="645"/>
      <c r="F68" s="645"/>
      <c r="G68" s="645"/>
      <c r="H68" s="646"/>
      <c r="I68" s="209"/>
    </row>
    <row r="69" spans="1:9" ht="15">
      <c r="A69" s="131"/>
      <c r="B69" s="131"/>
      <c r="C69" s="131"/>
      <c r="D69" s="159"/>
      <c r="E69" s="645"/>
      <c r="F69" s="645"/>
      <c r="G69" s="645"/>
      <c r="H69" s="646"/>
      <c r="I69" s="209"/>
    </row>
    <row r="70" spans="1:9" ht="15">
      <c r="A70" s="131"/>
      <c r="B70" s="131"/>
      <c r="C70" s="131"/>
      <c r="D70" s="159"/>
      <c r="E70" s="645"/>
      <c r="F70" s="645"/>
      <c r="G70" s="645"/>
      <c r="H70" s="646"/>
      <c r="I70" s="209"/>
    </row>
    <row r="71" spans="1:9" ht="15">
      <c r="A71" s="131"/>
      <c r="B71" s="131"/>
      <c r="C71" s="131"/>
      <c r="D71" s="159"/>
      <c r="E71" s="645"/>
      <c r="F71" s="645"/>
      <c r="G71" s="645"/>
      <c r="H71" s="646"/>
      <c r="I71" s="209"/>
    </row>
    <row r="72" spans="1:9" ht="15">
      <c r="A72" s="198"/>
      <c r="B72" s="198"/>
      <c r="C72" s="198"/>
      <c r="D72" s="199"/>
      <c r="E72" s="275"/>
      <c r="F72" s="275"/>
      <c r="G72" s="275"/>
      <c r="H72" s="226"/>
      <c r="I72" s="209"/>
    </row>
    <row r="73" spans="1:9" ht="15">
      <c r="A73" s="198"/>
      <c r="B73" s="198"/>
      <c r="C73" s="198"/>
      <c r="D73" s="199"/>
      <c r="E73" s="275"/>
      <c r="F73" s="275"/>
      <c r="G73" s="275"/>
      <c r="H73" s="226"/>
      <c r="I73" s="209"/>
    </row>
    <row r="74" spans="1:9" ht="15">
      <c r="A74" s="198"/>
      <c r="B74" s="198"/>
      <c r="C74" s="198"/>
      <c r="D74" s="199"/>
      <c r="E74" s="275"/>
      <c r="F74" s="275"/>
      <c r="G74" s="275"/>
      <c r="H74" s="226"/>
      <c r="I74" s="209"/>
    </row>
    <row r="75" spans="1:9" ht="15">
      <c r="A75" s="198"/>
      <c r="B75" s="198"/>
      <c r="C75" s="198"/>
      <c r="D75" s="199"/>
      <c r="E75" s="275"/>
      <c r="F75" s="275"/>
      <c r="G75" s="275"/>
      <c r="H75" s="226"/>
      <c r="I75" s="209"/>
    </row>
    <row r="76" spans="1:9" ht="15">
      <c r="A76" s="198"/>
      <c r="B76" s="198"/>
      <c r="C76" s="198"/>
      <c r="D76" s="199"/>
      <c r="E76" s="275"/>
      <c r="F76" s="275"/>
      <c r="G76" s="275"/>
      <c r="H76" s="226"/>
      <c r="I76" s="209"/>
    </row>
    <row r="77" spans="1:9" ht="15">
      <c r="A77" s="198"/>
      <c r="B77" s="198"/>
      <c r="C77" s="198"/>
      <c r="D77" s="199"/>
      <c r="E77" s="275"/>
      <c r="F77" s="275"/>
      <c r="G77" s="275"/>
      <c r="H77" s="226"/>
      <c r="I77" s="209"/>
    </row>
    <row r="78" spans="1:9" ht="15">
      <c r="A78" s="198"/>
      <c r="B78" s="198"/>
      <c r="C78" s="198"/>
      <c r="D78" s="199"/>
      <c r="E78" s="275"/>
      <c r="F78" s="275"/>
      <c r="G78" s="275"/>
      <c r="H78" s="226"/>
      <c r="I78" s="209"/>
    </row>
    <row r="79" spans="1:9" ht="15">
      <c r="A79" s="198"/>
      <c r="B79" s="198"/>
      <c r="C79" s="198"/>
      <c r="D79" s="199"/>
      <c r="E79" s="275"/>
      <c r="F79" s="275"/>
      <c r="G79" s="275"/>
      <c r="H79" s="226"/>
      <c r="I79" s="209"/>
    </row>
    <row r="80" spans="1:9" ht="15">
      <c r="A80" s="198"/>
      <c r="B80" s="198"/>
      <c r="C80" s="198"/>
      <c r="D80" s="199"/>
      <c r="E80" s="275"/>
      <c r="F80" s="275"/>
      <c r="G80" s="275"/>
      <c r="H80" s="226"/>
      <c r="I80" s="209"/>
    </row>
    <row r="81" spans="1:9" ht="15">
      <c r="A81" s="198"/>
      <c r="B81" s="198"/>
      <c r="C81" s="198"/>
      <c r="D81" s="199"/>
      <c r="E81" s="275"/>
      <c r="F81" s="275"/>
      <c r="G81" s="275"/>
      <c r="H81" s="226"/>
      <c r="I81" s="209"/>
    </row>
    <row r="82" spans="1:9" ht="15">
      <c r="A82" s="198"/>
      <c r="B82" s="198"/>
      <c r="C82" s="198"/>
      <c r="D82" s="199"/>
      <c r="E82" s="275"/>
      <c r="F82" s="275"/>
      <c r="G82" s="275"/>
      <c r="H82" s="226"/>
      <c r="I82" s="209"/>
    </row>
    <row r="83" spans="1:9" ht="15">
      <c r="A83" s="198"/>
      <c r="B83" s="198"/>
      <c r="C83" s="198"/>
      <c r="D83" s="199"/>
      <c r="E83" s="275"/>
      <c r="F83" s="275"/>
      <c r="G83" s="275"/>
      <c r="H83" s="226"/>
      <c r="I83" s="209"/>
    </row>
    <row r="84" spans="1:9" ht="15">
      <c r="A84" s="198"/>
      <c r="B84" s="198"/>
      <c r="C84" s="198"/>
      <c r="D84" s="199"/>
      <c r="E84" s="275"/>
      <c r="F84" s="275"/>
      <c r="G84" s="275"/>
      <c r="H84" s="226"/>
      <c r="I84" s="209"/>
    </row>
    <row r="85" spans="1:9" ht="15">
      <c r="A85" s="198"/>
      <c r="B85" s="198"/>
      <c r="C85" s="198"/>
      <c r="D85" s="199"/>
      <c r="E85" s="275"/>
      <c r="F85" s="275"/>
      <c r="G85" s="275"/>
      <c r="H85" s="226"/>
      <c r="I85" s="209"/>
    </row>
    <row r="86" spans="1:9" ht="15">
      <c r="A86" s="198"/>
      <c r="B86" s="198"/>
      <c r="C86" s="198"/>
      <c r="D86" s="199"/>
      <c r="E86" s="275"/>
      <c r="F86" s="275"/>
      <c r="G86" s="275"/>
      <c r="H86" s="226"/>
      <c r="I86" s="209"/>
    </row>
    <row r="87" spans="1:9" ht="15">
      <c r="A87" s="198"/>
      <c r="B87" s="198"/>
      <c r="C87" s="198"/>
      <c r="D87" s="199"/>
      <c r="E87" s="275"/>
      <c r="F87" s="275"/>
      <c r="G87" s="275"/>
      <c r="H87" s="226"/>
      <c r="I87" s="209"/>
    </row>
    <row r="88" spans="1:9" ht="15">
      <c r="A88" s="198"/>
      <c r="B88" s="198"/>
      <c r="C88" s="198"/>
      <c r="D88" s="199"/>
      <c r="E88" s="275"/>
      <c r="F88" s="275"/>
      <c r="G88" s="275"/>
      <c r="H88" s="226"/>
      <c r="I88" s="209"/>
    </row>
    <row r="89" spans="1:9" ht="15">
      <c r="A89" s="198"/>
      <c r="B89" s="198"/>
      <c r="C89" s="198"/>
      <c r="D89" s="199"/>
      <c r="E89" s="275"/>
      <c r="F89" s="275"/>
      <c r="G89" s="275"/>
      <c r="H89" s="226"/>
      <c r="I89" s="209"/>
    </row>
    <row r="90" spans="1:9" ht="15">
      <c r="A90" s="198"/>
      <c r="B90" s="198"/>
      <c r="C90" s="198"/>
      <c r="D90" s="199"/>
      <c r="E90" s="275"/>
      <c r="F90" s="275"/>
      <c r="G90" s="275"/>
      <c r="H90" s="226"/>
      <c r="I90" s="209"/>
    </row>
    <row r="91" spans="1:9" ht="15">
      <c r="A91" s="198"/>
      <c r="B91" s="198"/>
      <c r="C91" s="198"/>
      <c r="D91" s="199"/>
      <c r="E91" s="275"/>
      <c r="F91" s="275"/>
      <c r="G91" s="275"/>
      <c r="H91" s="226"/>
      <c r="I91" s="209"/>
    </row>
    <row r="92" spans="1:9" ht="15">
      <c r="A92" s="198"/>
      <c r="B92" s="198"/>
      <c r="C92" s="198"/>
      <c r="D92" s="199"/>
      <c r="E92" s="275"/>
      <c r="F92" s="275"/>
      <c r="G92" s="275"/>
      <c r="H92" s="226"/>
      <c r="I92" s="209"/>
    </row>
    <row r="93" spans="1:9" ht="15">
      <c r="A93" s="198"/>
      <c r="B93" s="198"/>
      <c r="C93" s="198"/>
      <c r="D93" s="199"/>
      <c r="E93" s="275"/>
      <c r="F93" s="275"/>
      <c r="G93" s="275"/>
      <c r="H93" s="226"/>
      <c r="I93" s="209"/>
    </row>
    <row r="94" spans="1:9" ht="15">
      <c r="A94" s="198"/>
      <c r="B94" s="198"/>
      <c r="C94" s="198"/>
      <c r="D94" s="199"/>
      <c r="E94" s="275"/>
      <c r="F94" s="275"/>
      <c r="G94" s="275"/>
      <c r="H94" s="226"/>
      <c r="I94" s="209"/>
    </row>
    <row r="95" spans="1:9" ht="15">
      <c r="A95" s="198"/>
      <c r="B95" s="198"/>
      <c r="C95" s="198"/>
      <c r="D95" s="199"/>
      <c r="E95" s="275"/>
      <c r="F95" s="275"/>
      <c r="G95" s="275"/>
      <c r="H95" s="226"/>
      <c r="I95" s="209"/>
    </row>
    <row r="96" spans="1:9" ht="15">
      <c r="A96" s="198"/>
      <c r="B96" s="198"/>
      <c r="C96" s="198"/>
      <c r="D96" s="199"/>
      <c r="E96" s="275"/>
      <c r="F96" s="275"/>
      <c r="G96" s="275"/>
      <c r="H96" s="226"/>
      <c r="I96" s="209"/>
    </row>
    <row r="97" spans="1:9" ht="15">
      <c r="A97" s="198"/>
      <c r="B97" s="198"/>
      <c r="C97" s="198"/>
      <c r="D97" s="199"/>
      <c r="E97" s="275"/>
      <c r="F97" s="275"/>
      <c r="G97" s="275"/>
      <c r="H97" s="226"/>
      <c r="I97" s="209"/>
    </row>
    <row r="98" spans="1:9" ht="15">
      <c r="A98" s="198"/>
      <c r="B98" s="198"/>
      <c r="C98" s="198"/>
      <c r="D98" s="199"/>
      <c r="E98" s="275"/>
      <c r="F98" s="275"/>
      <c r="G98" s="275"/>
      <c r="H98" s="226"/>
      <c r="I98" s="209"/>
    </row>
    <row r="99" spans="1:9" ht="15">
      <c r="A99" s="198"/>
      <c r="B99" s="198"/>
      <c r="C99" s="198"/>
      <c r="D99" s="199"/>
      <c r="E99" s="275"/>
      <c r="F99" s="275"/>
      <c r="G99" s="275"/>
      <c r="H99" s="226"/>
      <c r="I99" s="209"/>
    </row>
    <row r="100" spans="1:9" ht="15">
      <c r="A100" s="198"/>
      <c r="B100" s="198"/>
      <c r="C100" s="198"/>
      <c r="D100" s="199"/>
      <c r="E100" s="275"/>
      <c r="F100" s="275"/>
      <c r="G100" s="275"/>
      <c r="H100" s="226"/>
      <c r="I100" s="209"/>
    </row>
    <row r="101" spans="1:9" ht="15">
      <c r="A101" s="198"/>
      <c r="B101" s="198"/>
      <c r="C101" s="198"/>
      <c r="D101" s="199"/>
      <c r="E101" s="275"/>
      <c r="F101" s="275"/>
      <c r="G101" s="275"/>
      <c r="H101" s="226"/>
      <c r="I101" s="209"/>
    </row>
    <row r="102" spans="1:9" ht="15">
      <c r="A102" s="198"/>
      <c r="B102" s="198"/>
      <c r="C102" s="198"/>
      <c r="D102" s="199"/>
      <c r="E102" s="275"/>
      <c r="F102" s="275"/>
      <c r="G102" s="275"/>
      <c r="H102" s="226"/>
      <c r="I102" s="209"/>
    </row>
    <row r="103" spans="1:9" ht="15">
      <c r="A103" s="198"/>
      <c r="B103" s="198"/>
      <c r="C103" s="198"/>
      <c r="D103" s="199"/>
      <c r="E103" s="275"/>
      <c r="F103" s="275"/>
      <c r="G103" s="275"/>
      <c r="H103" s="226"/>
      <c r="I103" s="209"/>
    </row>
    <row r="104" spans="1:9" ht="15">
      <c r="A104" s="198"/>
      <c r="B104" s="198"/>
      <c r="C104" s="198"/>
      <c r="D104" s="199"/>
      <c r="E104" s="275"/>
      <c r="F104" s="275"/>
      <c r="G104" s="275"/>
      <c r="H104" s="226"/>
      <c r="I104" s="209"/>
    </row>
    <row r="105" spans="1:9" ht="15">
      <c r="A105" s="198"/>
      <c r="B105" s="198"/>
      <c r="C105" s="198"/>
      <c r="D105" s="199"/>
      <c r="E105" s="275"/>
      <c r="F105" s="275"/>
      <c r="G105" s="275"/>
      <c r="H105" s="226"/>
      <c r="I105" s="209"/>
    </row>
    <row r="106" spans="1:9" ht="15">
      <c r="A106" s="198"/>
      <c r="B106" s="198"/>
      <c r="C106" s="198"/>
      <c r="D106" s="199"/>
      <c r="E106" s="275"/>
      <c r="F106" s="275"/>
      <c r="G106" s="275"/>
      <c r="H106" s="226"/>
      <c r="I106" s="209"/>
    </row>
    <row r="107" spans="1:9" ht="15">
      <c r="A107" s="198"/>
      <c r="B107" s="198"/>
      <c r="C107" s="198"/>
      <c r="D107" s="199"/>
      <c r="E107" s="275"/>
      <c r="F107" s="275"/>
      <c r="G107" s="275"/>
      <c r="H107" s="226"/>
      <c r="I107" s="209"/>
    </row>
    <row r="108" spans="1:9" ht="15">
      <c r="A108" s="198"/>
      <c r="B108" s="198"/>
      <c r="C108" s="198"/>
      <c r="D108" s="199"/>
      <c r="E108" s="275"/>
      <c r="F108" s="275"/>
      <c r="G108" s="275"/>
      <c r="H108" s="226"/>
      <c r="I108" s="209"/>
    </row>
    <row r="109" spans="1:9" ht="15">
      <c r="A109" s="198"/>
      <c r="B109" s="198"/>
      <c r="C109" s="198"/>
      <c r="D109" s="199"/>
      <c r="E109" s="275"/>
      <c r="F109" s="275"/>
      <c r="G109" s="275"/>
      <c r="H109" s="226"/>
      <c r="I109" s="209"/>
    </row>
    <row r="110" spans="1:9" ht="15">
      <c r="A110" s="198"/>
      <c r="B110" s="198"/>
      <c r="C110" s="198"/>
      <c r="D110" s="199"/>
      <c r="E110" s="275"/>
      <c r="F110" s="275"/>
      <c r="G110" s="275"/>
      <c r="H110" s="226"/>
      <c r="I110" s="209"/>
    </row>
    <row r="111" spans="1:9" ht="15">
      <c r="A111" s="198"/>
      <c r="B111" s="198"/>
      <c r="C111" s="198"/>
      <c r="D111" s="199"/>
      <c r="E111" s="275"/>
      <c r="F111" s="275"/>
      <c r="G111" s="275"/>
      <c r="H111" s="226"/>
      <c r="I111" s="209"/>
    </row>
    <row r="112" spans="1:9" ht="15">
      <c r="A112" s="198"/>
      <c r="B112" s="198"/>
      <c r="C112" s="198"/>
      <c r="D112" s="199"/>
      <c r="E112" s="275"/>
      <c r="F112" s="275"/>
      <c r="G112" s="275"/>
      <c r="H112" s="226"/>
      <c r="I112" s="209"/>
    </row>
    <row r="113" spans="1:9" ht="15">
      <c r="A113" s="198"/>
      <c r="B113" s="198"/>
      <c r="C113" s="198"/>
      <c r="D113" s="199"/>
      <c r="E113" s="275"/>
      <c r="F113" s="275"/>
      <c r="G113" s="275"/>
      <c r="H113" s="226"/>
      <c r="I113" s="209"/>
    </row>
    <row r="114" spans="1:9" ht="15">
      <c r="A114" s="198"/>
      <c r="B114" s="198"/>
      <c r="C114" s="198"/>
      <c r="D114" s="199"/>
      <c r="E114" s="275"/>
      <c r="F114" s="275"/>
      <c r="G114" s="275"/>
      <c r="H114" s="226"/>
      <c r="I114" s="209"/>
    </row>
    <row r="115" spans="1:9" ht="15">
      <c r="A115" s="198"/>
      <c r="B115" s="198"/>
      <c r="C115" s="198"/>
      <c r="D115" s="199"/>
      <c r="E115" s="275"/>
      <c r="F115" s="275"/>
      <c r="G115" s="275"/>
      <c r="H115" s="226"/>
      <c r="I115" s="209"/>
    </row>
    <row r="116" spans="1:9" ht="15">
      <c r="A116" s="198"/>
      <c r="B116" s="198"/>
      <c r="C116" s="198"/>
      <c r="D116" s="199"/>
      <c r="E116" s="275"/>
      <c r="F116" s="275"/>
      <c r="G116" s="275"/>
      <c r="H116" s="226"/>
      <c r="I116" s="209"/>
    </row>
    <row r="117" spans="1:9" ht="15">
      <c r="A117" s="198"/>
      <c r="B117" s="198"/>
      <c r="C117" s="198"/>
      <c r="D117" s="199"/>
      <c r="E117" s="275"/>
      <c r="F117" s="275"/>
      <c r="G117" s="275"/>
      <c r="H117" s="226"/>
      <c r="I117" s="209"/>
    </row>
    <row r="118" spans="1:9" ht="15">
      <c r="A118" s="198"/>
      <c r="B118" s="198"/>
      <c r="C118" s="198"/>
      <c r="D118" s="199"/>
      <c r="E118" s="275"/>
      <c r="F118" s="275"/>
      <c r="G118" s="275"/>
      <c r="H118" s="226"/>
      <c r="I118" s="209"/>
    </row>
    <row r="119" spans="1:9" ht="15">
      <c r="A119" s="198"/>
      <c r="B119" s="198"/>
      <c r="C119" s="198"/>
      <c r="D119" s="199"/>
      <c r="E119" s="275"/>
      <c r="F119" s="275"/>
      <c r="G119" s="275"/>
      <c r="H119" s="226"/>
      <c r="I119" s="209"/>
    </row>
    <row r="120" spans="1:9" ht="15">
      <c r="A120" s="198"/>
      <c r="B120" s="198"/>
      <c r="C120" s="198"/>
      <c r="D120" s="199"/>
      <c r="E120" s="275"/>
      <c r="F120" s="275"/>
      <c r="G120" s="275"/>
      <c r="H120" s="226"/>
      <c r="I120" s="209"/>
    </row>
    <row r="121" spans="1:9" ht="15">
      <c r="A121" s="198"/>
      <c r="B121" s="198"/>
      <c r="C121" s="198"/>
      <c r="D121" s="199"/>
      <c r="E121" s="275"/>
      <c r="F121" s="275"/>
      <c r="G121" s="275"/>
      <c r="H121" s="226"/>
      <c r="I121" s="209"/>
    </row>
    <row r="122" spans="1:9" ht="15">
      <c r="A122" s="198"/>
      <c r="B122" s="198"/>
      <c r="C122" s="198"/>
      <c r="D122" s="199"/>
      <c r="E122" s="275"/>
      <c r="F122" s="275"/>
      <c r="G122" s="275"/>
      <c r="H122" s="226"/>
      <c r="I122" s="209"/>
    </row>
    <row r="123" spans="1:9" ht="15">
      <c r="A123" s="198"/>
      <c r="B123" s="198"/>
      <c r="C123" s="198"/>
      <c r="D123" s="199"/>
      <c r="E123" s="275"/>
      <c r="F123" s="275"/>
      <c r="G123" s="275"/>
      <c r="H123" s="226"/>
      <c r="I123" s="209"/>
    </row>
    <row r="124" spans="1:9" ht="15">
      <c r="A124" s="198"/>
      <c r="B124" s="198"/>
      <c r="C124" s="198"/>
      <c r="D124" s="199"/>
      <c r="E124" s="275"/>
      <c r="F124" s="275"/>
      <c r="G124" s="275"/>
      <c r="H124" s="226"/>
      <c r="I124" s="209"/>
    </row>
    <row r="125" spans="1:9" ht="15">
      <c r="A125" s="198"/>
      <c r="B125" s="198"/>
      <c r="C125" s="198"/>
      <c r="D125" s="199"/>
      <c r="E125" s="275"/>
      <c r="F125" s="275"/>
      <c r="G125" s="275"/>
      <c r="H125" s="226"/>
      <c r="I125" s="209"/>
    </row>
    <row r="126" spans="1:9" ht="15">
      <c r="A126" s="198"/>
      <c r="B126" s="198"/>
      <c r="C126" s="198"/>
      <c r="D126" s="199"/>
      <c r="E126" s="275"/>
      <c r="F126" s="275"/>
      <c r="G126" s="275"/>
      <c r="H126" s="226"/>
      <c r="I126" s="209"/>
    </row>
    <row r="127" spans="1:9" ht="15">
      <c r="A127" s="198"/>
      <c r="B127" s="198"/>
      <c r="C127" s="198"/>
      <c r="D127" s="199"/>
      <c r="E127" s="275"/>
      <c r="F127" s="275"/>
      <c r="G127" s="275"/>
      <c r="H127" s="226"/>
      <c r="I127" s="209"/>
    </row>
    <row r="128" spans="1:9" ht="15">
      <c r="A128" s="198"/>
      <c r="B128" s="198"/>
      <c r="C128" s="198"/>
      <c r="D128" s="199"/>
      <c r="E128" s="275"/>
      <c r="F128" s="275"/>
      <c r="G128" s="275"/>
      <c r="H128" s="226"/>
      <c r="I128" s="209"/>
    </row>
    <row r="129" spans="1:9" ht="15">
      <c r="A129" s="198"/>
      <c r="B129" s="198"/>
      <c r="C129" s="198"/>
      <c r="D129" s="199"/>
      <c r="E129" s="275"/>
      <c r="F129" s="275"/>
      <c r="G129" s="275"/>
      <c r="H129" s="226"/>
      <c r="I129" s="209"/>
    </row>
    <row r="130" spans="1:9" ht="15">
      <c r="A130" s="198"/>
      <c r="B130" s="198"/>
      <c r="C130" s="198"/>
      <c r="D130" s="199"/>
      <c r="E130" s="275"/>
      <c r="F130" s="275"/>
      <c r="G130" s="275"/>
      <c r="H130" s="226"/>
      <c r="I130" s="209"/>
    </row>
    <row r="131" spans="1:9" ht="15">
      <c r="A131" s="198"/>
      <c r="B131" s="198"/>
      <c r="C131" s="198"/>
      <c r="D131" s="199"/>
      <c r="E131" s="275"/>
      <c r="F131" s="275"/>
      <c r="G131" s="275"/>
      <c r="H131" s="226"/>
      <c r="I131" s="209"/>
    </row>
  </sheetData>
  <sheetProtection/>
  <mergeCells count="1">
    <mergeCell ref="B65:H65"/>
  </mergeCells>
  <printOptions/>
  <pageMargins left="0.7480314960629921" right="0.7480314960629921" top="0.7874015748031497" bottom="0.7874015748031497" header="0.1968503937007874" footer="0.2362204724409449"/>
  <pageSetup fitToHeight="0" horizontalDpi="600" verticalDpi="600" orientation="landscape" paperSize="9" scale="70" r:id="rId1"/>
  <rowBreaks count="2" manualBreakCount="2">
    <brk id="22" max="6" man="1"/>
    <brk id="46" max="6" man="1"/>
  </rowBreaks>
  <colBreaks count="1" manualBreakCount="1">
    <brk id="7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rgb="FFFF0000"/>
    <pageSetUpPr fitToPage="1"/>
  </sheetPr>
  <dimension ref="A1:M15"/>
  <sheetViews>
    <sheetView view="pageBreakPreview" zoomScale="75" zoomScaleSheetLayoutView="75" zoomScalePageLayoutView="0" workbookViewId="0" topLeftCell="A1">
      <selection activeCell="B10" sqref="B10:C10"/>
    </sheetView>
  </sheetViews>
  <sheetFormatPr defaultColWidth="8.8515625" defaultRowHeight="12.75"/>
  <cols>
    <col min="1" max="1" width="5.7109375" style="60" customWidth="1"/>
    <col min="2" max="2" width="61.140625" style="60" customWidth="1"/>
    <col min="3" max="3" width="59.00390625" style="60" customWidth="1"/>
    <col min="4" max="4" width="9.00390625" style="67" customWidth="1"/>
    <col min="5" max="5" width="16.28125" style="67" customWidth="1"/>
    <col min="6" max="6" width="21.8515625" style="67" customWidth="1"/>
    <col min="7" max="7" width="20.140625" style="67" customWidth="1"/>
    <col min="8" max="8" width="19.28125" style="71" customWidth="1"/>
    <col min="9" max="10" width="8.8515625" style="59" customWidth="1"/>
    <col min="11" max="11" width="14.7109375" style="75" customWidth="1"/>
    <col min="12" max="13" width="8.8515625" style="59" customWidth="1"/>
    <col min="14" max="16384" width="8.8515625" style="60" customWidth="1"/>
  </cols>
  <sheetData>
    <row r="1" spans="1:8" ht="34.5" customHeight="1">
      <c r="A1" s="537" t="s">
        <v>737</v>
      </c>
      <c r="B1" s="511"/>
      <c r="C1" s="703" t="s">
        <v>898</v>
      </c>
      <c r="D1" s="611"/>
      <c r="E1" s="611"/>
      <c r="F1" s="611"/>
      <c r="G1" s="609"/>
      <c r="H1" s="69"/>
    </row>
    <row r="2" spans="1:7" s="128" customFormat="1" ht="44.25" customHeight="1">
      <c r="A2" s="131"/>
      <c r="B2" s="382" t="str">
        <f>'[1]BILL100-А'!B2</f>
        <v>Aktobe-Martuk-RF Border (to Orenburg) road  Reconstruction Project, kм 0-102  
</v>
      </c>
      <c r="C2" s="382" t="str">
        <f>'[1]BILL100-А'!C2</f>
        <v>Проект реконструкции автомобильной дороги  «Актобе-Мартук-граница РФ (на Оренбург)», км 0-102                                            
</v>
      </c>
      <c r="D2" s="310"/>
      <c r="E2" s="310"/>
      <c r="F2" s="512"/>
      <c r="G2" s="368"/>
    </row>
    <row r="3" spans="2:9" s="59" customFormat="1" ht="15.75" customHeight="1">
      <c r="B3" s="322"/>
      <c r="C3" s="610"/>
      <c r="D3" s="611"/>
      <c r="E3" s="630"/>
      <c r="F3" s="346"/>
      <c r="G3" s="631"/>
      <c r="H3" s="49"/>
      <c r="I3" s="48"/>
    </row>
    <row r="4" spans="1:10" s="106" customFormat="1" ht="42.75">
      <c r="A4" s="137" t="s">
        <v>714</v>
      </c>
      <c r="B4" s="383" t="s">
        <v>150</v>
      </c>
      <c r="C4" s="383" t="s">
        <v>151</v>
      </c>
      <c r="D4" s="355" t="s">
        <v>152</v>
      </c>
      <c r="E4" s="355" t="s">
        <v>153</v>
      </c>
      <c r="F4" s="352" t="s">
        <v>193</v>
      </c>
      <c r="G4" s="384" t="s">
        <v>154</v>
      </c>
      <c r="H4" s="105"/>
      <c r="I4" s="104"/>
      <c r="J4" s="104"/>
    </row>
    <row r="5" spans="1:10" s="64" customFormat="1" ht="24.75" customHeight="1">
      <c r="A5" s="606">
        <v>1</v>
      </c>
      <c r="B5" s="608" t="s">
        <v>738</v>
      </c>
      <c r="C5" s="607" t="s">
        <v>260</v>
      </c>
      <c r="D5" s="409" t="s">
        <v>224</v>
      </c>
      <c r="E5" s="632">
        <f>166206+279500+5679+4682+15974+308</f>
        <v>472349</v>
      </c>
      <c r="F5" s="633"/>
      <c r="G5" s="634"/>
      <c r="H5" s="76"/>
      <c r="I5" s="48"/>
      <c r="J5" s="48"/>
    </row>
    <row r="6" spans="1:10" s="64" customFormat="1" ht="24.75" customHeight="1">
      <c r="A6" s="608">
        <v>2</v>
      </c>
      <c r="B6" s="608" t="s">
        <v>331</v>
      </c>
      <c r="C6" s="607" t="s">
        <v>261</v>
      </c>
      <c r="D6" s="409" t="s">
        <v>224</v>
      </c>
      <c r="E6" s="632">
        <f>54243+104301</f>
        <v>158544</v>
      </c>
      <c r="F6" s="633"/>
      <c r="G6" s="634"/>
      <c r="H6" s="76"/>
      <c r="I6" s="48"/>
      <c r="J6" s="48"/>
    </row>
    <row r="7" spans="1:10" s="64" customFormat="1" ht="24.75" customHeight="1">
      <c r="A7" s="608">
        <v>3</v>
      </c>
      <c r="B7" s="636" t="s">
        <v>332</v>
      </c>
      <c r="C7" s="607" t="s">
        <v>273</v>
      </c>
      <c r="D7" s="409" t="s">
        <v>224</v>
      </c>
      <c r="E7" s="632">
        <f>136859</f>
        <v>136859</v>
      </c>
      <c r="F7" s="633"/>
      <c r="G7" s="634"/>
      <c r="H7" s="76"/>
      <c r="I7" s="48"/>
      <c r="J7" s="48"/>
    </row>
    <row r="8" spans="1:10" s="64" customFormat="1" ht="24.75" customHeight="1">
      <c r="A8" s="608">
        <v>4</v>
      </c>
      <c r="B8" s="608" t="s">
        <v>333</v>
      </c>
      <c r="C8" s="607" t="s">
        <v>263</v>
      </c>
      <c r="D8" s="409" t="s">
        <v>224</v>
      </c>
      <c r="E8" s="632">
        <f>80132+3908+171810+5769+8233+6012+312</f>
        <v>276176</v>
      </c>
      <c r="F8" s="633"/>
      <c r="G8" s="634"/>
      <c r="H8" s="76"/>
      <c r="I8" s="48"/>
      <c r="J8" s="48"/>
    </row>
    <row r="9" spans="1:12" s="64" customFormat="1" ht="24.75" customHeight="1">
      <c r="A9" s="606">
        <v>5</v>
      </c>
      <c r="B9" s="608" t="s">
        <v>334</v>
      </c>
      <c r="C9" s="607" t="s">
        <v>262</v>
      </c>
      <c r="D9" s="409" t="s">
        <v>224</v>
      </c>
      <c r="E9" s="635">
        <f>15711+71164</f>
        <v>86875</v>
      </c>
      <c r="F9" s="526"/>
      <c r="G9" s="635"/>
      <c r="H9" s="109"/>
      <c r="I9" s="228"/>
      <c r="J9" s="76"/>
      <c r="K9" s="48"/>
      <c r="L9" s="48"/>
    </row>
    <row r="10" spans="1:12" s="64" customFormat="1" ht="24.75" customHeight="1">
      <c r="A10" s="606">
        <v>6</v>
      </c>
      <c r="B10" s="608" t="s">
        <v>335</v>
      </c>
      <c r="C10" s="607" t="s">
        <v>878</v>
      </c>
      <c r="D10" s="409" t="s">
        <v>224</v>
      </c>
      <c r="E10" s="635">
        <v>12249</v>
      </c>
      <c r="F10" s="526"/>
      <c r="G10" s="635"/>
      <c r="H10" s="109"/>
      <c r="I10" s="228"/>
      <c r="J10" s="76"/>
      <c r="K10" s="48"/>
      <c r="L10" s="48"/>
    </row>
    <row r="11" spans="1:13" ht="24.75" customHeight="1">
      <c r="A11" s="608"/>
      <c r="B11" s="773" t="s">
        <v>686</v>
      </c>
      <c r="C11" s="773"/>
      <c r="D11" s="773"/>
      <c r="E11" s="773"/>
      <c r="F11" s="607"/>
      <c r="G11" s="607"/>
      <c r="H11" s="75"/>
      <c r="K11" s="60"/>
      <c r="L11" s="60"/>
      <c r="M11" s="60"/>
    </row>
    <row r="12" ht="12.75"/>
    <row r="13" ht="12.75"/>
    <row r="14" ht="12.75"/>
    <row r="15" ht="30" customHeight="1">
      <c r="B15" s="536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</sheetData>
  <sheetProtection/>
  <mergeCells count="1">
    <mergeCell ref="B11:E1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110"/>
  <sheetViews>
    <sheetView view="pageBreakPreview" zoomScale="75" zoomScaleNormal="85" zoomScaleSheetLayoutView="75" zoomScalePageLayoutView="0" workbookViewId="0" topLeftCell="A1">
      <selection activeCell="E3" sqref="E3"/>
    </sheetView>
  </sheetViews>
  <sheetFormatPr defaultColWidth="8.8515625" defaultRowHeight="12.75"/>
  <cols>
    <col min="1" max="1" width="5.7109375" style="60" customWidth="1"/>
    <col min="2" max="2" width="56.8515625" style="60" customWidth="1"/>
    <col min="3" max="3" width="59.00390625" style="60" customWidth="1"/>
    <col min="4" max="4" width="9.00390625" style="67" customWidth="1"/>
    <col min="5" max="5" width="16.28125" style="67" customWidth="1"/>
    <col min="6" max="6" width="21.8515625" style="67" customWidth="1"/>
    <col min="7" max="7" width="20.140625" style="67" customWidth="1"/>
    <col min="8" max="8" width="17.140625" style="73" customWidth="1"/>
    <col min="9" max="9" width="19.8515625" style="73" customWidth="1"/>
    <col min="10" max="10" width="13.140625" style="59" bestFit="1" customWidth="1"/>
    <col min="11" max="11" width="9.28125" style="120" bestFit="1" customWidth="1"/>
    <col min="12" max="13" width="8.8515625" style="60" customWidth="1"/>
    <col min="14" max="14" width="8.8515625" style="59" customWidth="1"/>
    <col min="15" max="16384" width="8.8515625" style="60" customWidth="1"/>
  </cols>
  <sheetData>
    <row r="1" spans="1:9" ht="30.75" customHeight="1">
      <c r="A1" s="568" t="s">
        <v>739</v>
      </c>
      <c r="B1" s="511"/>
      <c r="C1" s="533" t="s">
        <v>896</v>
      </c>
      <c r="D1" s="611"/>
      <c r="E1" s="611"/>
      <c r="F1" s="611"/>
      <c r="G1" s="609"/>
      <c r="H1" s="70"/>
      <c r="I1" s="70"/>
    </row>
    <row r="2" spans="1:7" s="128" customFormat="1" ht="44.25" customHeight="1">
      <c r="A2" s="511"/>
      <c r="B2" s="382" t="str">
        <f>'BILL100-А'!B2</f>
        <v>Aktobe-Martuk-RF Border (to Orenburg) road  Reconstruction Project, kм 0-102  
</v>
      </c>
      <c r="C2" s="382" t="str">
        <f>'BILL100-А'!C2</f>
        <v>Проект реконструкции автомобильной дороги  «Актобе-Мартук-граница РФ (на Оренбург)», км 0-102                                            
</v>
      </c>
      <c r="D2" s="310"/>
      <c r="E2" s="310"/>
      <c r="F2" s="512"/>
      <c r="G2" s="368"/>
    </row>
    <row r="3" spans="1:11" s="59" customFormat="1" ht="15.75" customHeight="1">
      <c r="A3" s="511"/>
      <c r="B3" s="322" t="s">
        <v>167</v>
      </c>
      <c r="C3" s="610"/>
      <c r="D3" s="611"/>
      <c r="E3" s="346" t="s">
        <v>682</v>
      </c>
      <c r="F3" s="346"/>
      <c r="G3" s="346"/>
      <c r="H3" s="114"/>
      <c r="I3" s="49"/>
      <c r="J3" s="48"/>
      <c r="K3" s="120"/>
    </row>
    <row r="4" spans="1:9" ht="15.75" customHeight="1">
      <c r="A4" s="612"/>
      <c r="B4" s="612"/>
      <c r="C4" s="612"/>
      <c r="D4" s="613"/>
      <c r="E4" s="613"/>
      <c r="F4" s="613"/>
      <c r="G4" s="613"/>
      <c r="H4" s="72"/>
      <c r="I4" s="72"/>
    </row>
    <row r="5" spans="1:12" s="106" customFormat="1" ht="42.75">
      <c r="A5" s="383" t="s">
        <v>714</v>
      </c>
      <c r="B5" s="383" t="s">
        <v>150</v>
      </c>
      <c r="C5" s="383" t="s">
        <v>151</v>
      </c>
      <c r="D5" s="355" t="s">
        <v>152</v>
      </c>
      <c r="E5" s="355" t="s">
        <v>153</v>
      </c>
      <c r="F5" s="352" t="s">
        <v>193</v>
      </c>
      <c r="G5" s="384" t="s">
        <v>154</v>
      </c>
      <c r="H5" s="615"/>
      <c r="I5" s="6"/>
      <c r="J5" s="230"/>
      <c r="K5" s="104"/>
      <c r="L5" s="104"/>
    </row>
    <row r="6" spans="1:12" s="64" customFormat="1" ht="24.75" customHeight="1">
      <c r="A6" s="606">
        <v>1</v>
      </c>
      <c r="B6" s="607" t="s">
        <v>264</v>
      </c>
      <c r="C6" s="619" t="s">
        <v>265</v>
      </c>
      <c r="D6" s="409" t="s">
        <v>224</v>
      </c>
      <c r="E6" s="554">
        <v>90412</v>
      </c>
      <c r="F6" s="526"/>
      <c r="G6" s="614"/>
      <c r="H6" s="616"/>
      <c r="I6" s="228"/>
      <c r="J6" s="230"/>
      <c r="K6" s="48"/>
      <c r="L6" s="48"/>
    </row>
    <row r="7" spans="1:12" s="64" customFormat="1" ht="24.75" customHeight="1">
      <c r="A7" s="608">
        <v>2</v>
      </c>
      <c r="B7" s="607" t="s">
        <v>740</v>
      </c>
      <c r="C7" s="619" t="s">
        <v>54</v>
      </c>
      <c r="D7" s="409" t="s">
        <v>897</v>
      </c>
      <c r="E7" s="409">
        <v>1131084</v>
      </c>
      <c r="F7" s="526"/>
      <c r="G7" s="614"/>
      <c r="H7" s="616"/>
      <c r="I7" s="228"/>
      <c r="J7" s="230"/>
      <c r="K7" s="48"/>
      <c r="L7" s="48"/>
    </row>
    <row r="8" spans="1:12" s="64" customFormat="1" ht="24.75" customHeight="1">
      <c r="A8" s="606">
        <v>3</v>
      </c>
      <c r="B8" s="607" t="s">
        <v>741</v>
      </c>
      <c r="C8" s="619" t="s">
        <v>53</v>
      </c>
      <c r="D8" s="409" t="s">
        <v>897</v>
      </c>
      <c r="E8" s="409">
        <v>2262168</v>
      </c>
      <c r="F8" s="526"/>
      <c r="G8" s="614"/>
      <c r="H8" s="616"/>
      <c r="I8" s="228"/>
      <c r="J8" s="230"/>
      <c r="K8" s="48"/>
      <c r="L8" s="48"/>
    </row>
    <row r="9" spans="1:12" s="64" customFormat="1" ht="35.25" customHeight="1">
      <c r="A9" s="606">
        <v>4</v>
      </c>
      <c r="B9" s="358" t="s">
        <v>336</v>
      </c>
      <c r="C9" s="349" t="s">
        <v>566</v>
      </c>
      <c r="D9" s="409" t="s">
        <v>897</v>
      </c>
      <c r="E9" s="551">
        <v>1131084</v>
      </c>
      <c r="F9" s="526"/>
      <c r="G9" s="614"/>
      <c r="H9" s="616"/>
      <c r="I9" s="228"/>
      <c r="J9" s="230"/>
      <c r="K9" s="48"/>
      <c r="L9" s="48"/>
    </row>
    <row r="10" spans="1:12" s="64" customFormat="1" ht="35.25" customHeight="1">
      <c r="A10" s="606">
        <v>5</v>
      </c>
      <c r="B10" s="358" t="s">
        <v>337</v>
      </c>
      <c r="C10" s="349" t="s">
        <v>567</v>
      </c>
      <c r="D10" s="409" t="s">
        <v>897</v>
      </c>
      <c r="E10" s="551">
        <v>1112260</v>
      </c>
      <c r="F10" s="526"/>
      <c r="G10" s="614"/>
      <c r="H10" s="616"/>
      <c r="I10" s="228"/>
      <c r="J10" s="195"/>
      <c r="K10" s="48"/>
      <c r="L10" s="48"/>
    </row>
    <row r="11" spans="1:12" s="64" customFormat="1" ht="24.75" customHeight="1">
      <c r="A11" s="606">
        <v>6</v>
      </c>
      <c r="B11" s="358" t="s">
        <v>338</v>
      </c>
      <c r="C11" s="358" t="s">
        <v>266</v>
      </c>
      <c r="D11" s="409" t="s">
        <v>897</v>
      </c>
      <c r="E11" s="551">
        <v>1101110</v>
      </c>
      <c r="F11" s="526"/>
      <c r="G11" s="614"/>
      <c r="H11" s="616"/>
      <c r="I11" s="228"/>
      <c r="J11" s="230"/>
      <c r="K11" s="48"/>
      <c r="L11" s="48"/>
    </row>
    <row r="12" spans="1:12" s="234" customFormat="1" ht="15.75" hidden="1">
      <c r="A12" s="620">
        <v>7</v>
      </c>
      <c r="B12" s="621" t="s">
        <v>52</v>
      </c>
      <c r="C12" s="622" t="s">
        <v>51</v>
      </c>
      <c r="D12" s="623" t="s">
        <v>224</v>
      </c>
      <c r="E12" s="624">
        <v>25.3</v>
      </c>
      <c r="F12" s="625"/>
      <c r="G12" s="231"/>
      <c r="H12" s="617"/>
      <c r="I12" s="618"/>
      <c r="J12" s="232"/>
      <c r="K12" s="233"/>
      <c r="L12" s="233"/>
    </row>
    <row r="13" spans="1:12" s="64" customFormat="1" ht="36" customHeight="1">
      <c r="A13" s="626"/>
      <c r="B13" s="627" t="s">
        <v>197</v>
      </c>
      <c r="C13" s="628"/>
      <c r="D13" s="99"/>
      <c r="E13" s="99"/>
      <c r="F13" s="629"/>
      <c r="G13" s="229"/>
      <c r="H13" s="616"/>
      <c r="I13" s="228"/>
      <c r="J13" s="230"/>
      <c r="K13" s="48"/>
      <c r="L13" s="48"/>
    </row>
    <row r="14" spans="1:9" ht="15.75" customHeight="1">
      <c r="A14" s="48"/>
      <c r="B14" s="48"/>
      <c r="C14" s="48"/>
      <c r="D14" s="47"/>
      <c r="E14" s="47"/>
      <c r="F14" s="47"/>
      <c r="G14" s="47"/>
      <c r="H14" s="51"/>
      <c r="I14" s="51"/>
    </row>
    <row r="15" spans="1:9" ht="15.75" customHeight="1">
      <c r="A15" s="48"/>
      <c r="B15" s="48"/>
      <c r="C15" s="48"/>
      <c r="D15" s="47"/>
      <c r="E15" s="47"/>
      <c r="F15" s="47"/>
      <c r="G15" s="47"/>
      <c r="H15" s="51"/>
      <c r="I15" s="51"/>
    </row>
    <row r="16" spans="1:9" ht="15.75" customHeight="1">
      <c r="A16" s="48"/>
      <c r="B16" s="48"/>
      <c r="C16" s="48"/>
      <c r="D16" s="47"/>
      <c r="E16" s="47"/>
      <c r="F16" s="47"/>
      <c r="G16" s="47"/>
      <c r="H16" s="51"/>
      <c r="I16" s="51"/>
    </row>
    <row r="17" spans="1:9" ht="15.75" customHeight="1">
      <c r="A17" s="48"/>
      <c r="B17" s="774"/>
      <c r="C17" s="774"/>
      <c r="D17" s="774"/>
      <c r="E17" s="774"/>
      <c r="F17" s="774"/>
      <c r="G17" s="774"/>
      <c r="H17" s="774"/>
      <c r="I17" s="51"/>
    </row>
    <row r="18" spans="1:9" ht="15.75">
      <c r="A18" s="59"/>
      <c r="B18" s="59"/>
      <c r="C18" s="59"/>
      <c r="D18" s="68"/>
      <c r="E18" s="68"/>
      <c r="F18" s="68"/>
      <c r="G18" s="68"/>
      <c r="H18" s="72"/>
      <c r="I18" s="72"/>
    </row>
    <row r="19" spans="1:9" ht="15.75">
      <c r="A19" s="65"/>
      <c r="B19" s="59"/>
      <c r="C19" s="59"/>
      <c r="D19" s="68"/>
      <c r="E19" s="68"/>
      <c r="F19" s="68"/>
      <c r="G19" s="68"/>
      <c r="H19" s="72"/>
      <c r="I19" s="72"/>
    </row>
    <row r="20" spans="1:9" ht="15.75">
      <c r="A20" s="59"/>
      <c r="B20" s="59"/>
      <c r="C20" s="59"/>
      <c r="D20" s="68"/>
      <c r="E20" s="68"/>
      <c r="F20" s="68"/>
      <c r="G20" s="68"/>
      <c r="H20" s="72"/>
      <c r="I20" s="72"/>
    </row>
    <row r="21" spans="1:9" ht="31.5" customHeight="1">
      <c r="A21" s="48"/>
      <c r="B21" s="48"/>
      <c r="C21" s="48"/>
      <c r="D21" s="47"/>
      <c r="E21" s="47"/>
      <c r="F21" s="47"/>
      <c r="G21" s="47"/>
      <c r="H21" s="51"/>
      <c r="I21" s="51"/>
    </row>
    <row r="22" spans="1:9" ht="15.75" customHeight="1">
      <c r="A22" s="48"/>
      <c r="B22" s="48"/>
      <c r="C22" s="48"/>
      <c r="D22" s="47"/>
      <c r="E22" s="47"/>
      <c r="F22" s="47"/>
      <c r="G22" s="47"/>
      <c r="H22" s="51"/>
      <c r="I22" s="51"/>
    </row>
    <row r="23" spans="1:9" ht="15.75" customHeight="1">
      <c r="A23" s="48"/>
      <c r="B23" s="48"/>
      <c r="C23" s="48"/>
      <c r="D23" s="47"/>
      <c r="E23" s="47"/>
      <c r="F23" s="47"/>
      <c r="G23" s="47"/>
      <c r="H23" s="51"/>
      <c r="I23" s="51"/>
    </row>
    <row r="24" spans="1:9" ht="15.75" customHeight="1">
      <c r="A24" s="66"/>
      <c r="B24" s="48"/>
      <c r="C24" s="48"/>
      <c r="D24" s="47"/>
      <c r="E24" s="47"/>
      <c r="F24" s="47"/>
      <c r="G24" s="47"/>
      <c r="H24" s="51"/>
      <c r="I24" s="51"/>
    </row>
    <row r="25" spans="1:9" ht="15.75" customHeight="1">
      <c r="A25" s="66"/>
      <c r="B25" s="48"/>
      <c r="C25" s="48"/>
      <c r="D25" s="47"/>
      <c r="E25" s="47"/>
      <c r="F25" s="47"/>
      <c r="G25" s="47"/>
      <c r="H25" s="51"/>
      <c r="I25" s="51"/>
    </row>
    <row r="26" spans="1:9" ht="15.75" customHeight="1">
      <c r="A26" s="66"/>
      <c r="B26" s="48"/>
      <c r="C26" s="48"/>
      <c r="D26" s="47"/>
      <c r="E26" s="47"/>
      <c r="F26" s="47"/>
      <c r="G26" s="47"/>
      <c r="H26" s="51"/>
      <c r="I26" s="51"/>
    </row>
    <row r="27" spans="1:9" ht="15.75" customHeight="1">
      <c r="A27" s="48"/>
      <c r="B27" s="48"/>
      <c r="C27" s="48"/>
      <c r="D27" s="47"/>
      <c r="E27" s="47"/>
      <c r="F27" s="47"/>
      <c r="G27" s="47"/>
      <c r="H27" s="51"/>
      <c r="I27" s="51"/>
    </row>
    <row r="28" spans="1:9" ht="15.75" customHeight="1">
      <c r="A28" s="66"/>
      <c r="B28" s="48"/>
      <c r="C28" s="48"/>
      <c r="D28" s="47"/>
      <c r="E28" s="47"/>
      <c r="F28" s="47"/>
      <c r="G28" s="47"/>
      <c r="H28" s="51"/>
      <c r="I28" s="51"/>
    </row>
    <row r="29" spans="1:9" ht="15.75" customHeight="1">
      <c r="A29" s="66"/>
      <c r="B29" s="48"/>
      <c r="C29" s="48"/>
      <c r="D29" s="47"/>
      <c r="E29" s="47"/>
      <c r="F29" s="47"/>
      <c r="G29" s="47"/>
      <c r="H29" s="51"/>
      <c r="I29" s="51"/>
    </row>
    <row r="30" spans="1:9" ht="15.75" customHeight="1">
      <c r="A30" s="66"/>
      <c r="B30" s="48"/>
      <c r="C30" s="48"/>
      <c r="D30" s="47"/>
      <c r="E30" s="47"/>
      <c r="F30" s="47"/>
      <c r="G30" s="47"/>
      <c r="H30" s="51"/>
      <c r="I30" s="51"/>
    </row>
    <row r="31" spans="1:9" ht="15.75" customHeight="1">
      <c r="A31" s="48"/>
      <c r="B31" s="48"/>
      <c r="C31" s="48"/>
      <c r="D31" s="47"/>
      <c r="E31" s="47"/>
      <c r="F31" s="47"/>
      <c r="G31" s="47"/>
      <c r="H31" s="51"/>
      <c r="I31" s="51"/>
    </row>
    <row r="32" spans="1:9" ht="15.75" customHeight="1">
      <c r="A32" s="48"/>
      <c r="B32" s="48"/>
      <c r="C32" s="48"/>
      <c r="D32" s="47"/>
      <c r="E32" s="47"/>
      <c r="F32" s="47"/>
      <c r="G32" s="47"/>
      <c r="H32" s="51"/>
      <c r="I32" s="51"/>
    </row>
    <row r="33" spans="1:9" ht="15.75" customHeight="1">
      <c r="A33" s="48"/>
      <c r="B33" s="48"/>
      <c r="C33" s="48"/>
      <c r="D33" s="47"/>
      <c r="E33" s="47"/>
      <c r="F33" s="47"/>
      <c r="G33" s="47"/>
      <c r="H33" s="51"/>
      <c r="I33" s="51"/>
    </row>
    <row r="34" spans="1:9" ht="31.5" customHeight="1">
      <c r="A34" s="48"/>
      <c r="B34" s="48"/>
      <c r="C34" s="48"/>
      <c r="D34" s="47"/>
      <c r="E34" s="47"/>
      <c r="F34" s="47"/>
      <c r="G34" s="47"/>
      <c r="H34" s="51"/>
      <c r="I34" s="51"/>
    </row>
    <row r="35" spans="1:9" ht="15.75" customHeight="1">
      <c r="A35" s="48"/>
      <c r="B35" s="48"/>
      <c r="C35" s="48"/>
      <c r="D35" s="47"/>
      <c r="E35" s="47"/>
      <c r="F35" s="47"/>
      <c r="G35" s="47"/>
      <c r="H35" s="51"/>
      <c r="I35" s="51"/>
    </row>
    <row r="36" spans="1:9" ht="15.75" customHeight="1">
      <c r="A36" s="48"/>
      <c r="B36" s="48"/>
      <c r="C36" s="48"/>
      <c r="D36" s="47"/>
      <c r="E36" s="47"/>
      <c r="F36" s="47"/>
      <c r="G36" s="47"/>
      <c r="H36" s="51"/>
      <c r="I36" s="51"/>
    </row>
    <row r="37" spans="1:9" ht="15.75" customHeight="1">
      <c r="A37" s="48"/>
      <c r="B37" s="48"/>
      <c r="C37" s="48"/>
      <c r="D37" s="47"/>
      <c r="E37" s="47"/>
      <c r="F37" s="47"/>
      <c r="G37" s="47"/>
      <c r="H37" s="51"/>
      <c r="I37" s="51"/>
    </row>
    <row r="38" spans="1:9" ht="15.75" customHeight="1">
      <c r="A38" s="48"/>
      <c r="B38" s="48"/>
      <c r="C38" s="48"/>
      <c r="D38" s="47"/>
      <c r="E38" s="47"/>
      <c r="F38" s="47"/>
      <c r="G38" s="47"/>
      <c r="H38" s="51"/>
      <c r="I38" s="51"/>
    </row>
    <row r="39" spans="1:9" ht="15.75" customHeight="1">
      <c r="A39" s="48"/>
      <c r="B39" s="48"/>
      <c r="C39" s="48"/>
      <c r="D39" s="47"/>
      <c r="E39" s="47"/>
      <c r="F39" s="47"/>
      <c r="G39" s="47"/>
      <c r="H39" s="51"/>
      <c r="I39" s="51"/>
    </row>
    <row r="40" spans="1:9" ht="15.75" customHeight="1">
      <c r="A40" s="48"/>
      <c r="B40" s="48"/>
      <c r="C40" s="48"/>
      <c r="D40" s="47"/>
      <c r="E40" s="47"/>
      <c r="F40" s="47"/>
      <c r="G40" s="47"/>
      <c r="H40" s="51"/>
      <c r="I40" s="51"/>
    </row>
    <row r="41" spans="1:9" ht="15.75" customHeight="1">
      <c r="A41" s="48"/>
      <c r="B41" s="48"/>
      <c r="C41" s="48"/>
      <c r="D41" s="47"/>
      <c r="E41" s="47"/>
      <c r="F41" s="47"/>
      <c r="G41" s="47"/>
      <c r="H41" s="51"/>
      <c r="I41" s="51"/>
    </row>
    <row r="42" spans="1:9" ht="15.75" customHeight="1">
      <c r="A42" s="48"/>
      <c r="B42" s="48"/>
      <c r="C42" s="48"/>
      <c r="D42" s="47"/>
      <c r="E42" s="47"/>
      <c r="F42" s="47"/>
      <c r="G42" s="47"/>
      <c r="H42" s="51"/>
      <c r="I42" s="51"/>
    </row>
    <row r="43" spans="1:9" ht="15.75" customHeight="1">
      <c r="A43" s="48"/>
      <c r="B43" s="48"/>
      <c r="C43" s="48"/>
      <c r="D43" s="47"/>
      <c r="E43" s="47"/>
      <c r="F43" s="47"/>
      <c r="G43" s="47"/>
      <c r="H43" s="51"/>
      <c r="I43" s="51"/>
    </row>
    <row r="44" spans="1:9" ht="15.75" customHeight="1">
      <c r="A44" s="48"/>
      <c r="B44" s="774"/>
      <c r="C44" s="774"/>
      <c r="D44" s="774"/>
      <c r="E44" s="774"/>
      <c r="F44" s="774"/>
      <c r="G44" s="774"/>
      <c r="H44" s="774"/>
      <c r="I44" s="51"/>
    </row>
    <row r="45" spans="1:9" ht="15.75">
      <c r="A45" s="59"/>
      <c r="B45" s="59"/>
      <c r="C45" s="59"/>
      <c r="D45" s="68"/>
      <c r="E45" s="68"/>
      <c r="F45" s="68"/>
      <c r="G45" s="68"/>
      <c r="H45" s="72"/>
      <c r="I45" s="72"/>
    </row>
    <row r="46" spans="1:9" ht="15.75">
      <c r="A46" s="59"/>
      <c r="B46" s="59"/>
      <c r="C46" s="59"/>
      <c r="D46" s="68"/>
      <c r="E46" s="68"/>
      <c r="F46" s="68"/>
      <c r="G46" s="68"/>
      <c r="H46" s="72"/>
      <c r="I46" s="72"/>
    </row>
    <row r="47" spans="1:9" ht="15.75">
      <c r="A47" s="59"/>
      <c r="B47" s="59"/>
      <c r="C47" s="59"/>
      <c r="D47" s="68"/>
      <c r="E47" s="68"/>
      <c r="F47" s="68"/>
      <c r="G47" s="68"/>
      <c r="H47" s="72"/>
      <c r="I47" s="72"/>
    </row>
    <row r="48" spans="1:9" ht="15.75">
      <c r="A48" s="59"/>
      <c r="B48" s="59"/>
      <c r="C48" s="59"/>
      <c r="D48" s="68"/>
      <c r="E48" s="68"/>
      <c r="F48" s="68"/>
      <c r="G48" s="68"/>
      <c r="H48" s="72"/>
      <c r="I48" s="72"/>
    </row>
    <row r="49" spans="1:9" ht="15.75">
      <c r="A49" s="59"/>
      <c r="B49" s="59"/>
      <c r="C49" s="59"/>
      <c r="D49" s="68"/>
      <c r="E49" s="68"/>
      <c r="F49" s="68"/>
      <c r="G49" s="68"/>
      <c r="H49" s="72"/>
      <c r="I49" s="72"/>
    </row>
    <row r="50" spans="1:9" ht="15.75">
      <c r="A50" s="59"/>
      <c r="B50" s="59"/>
      <c r="C50" s="59"/>
      <c r="D50" s="68"/>
      <c r="E50" s="68"/>
      <c r="F50" s="68"/>
      <c r="G50" s="68"/>
      <c r="H50" s="72"/>
      <c r="I50" s="72"/>
    </row>
    <row r="51" spans="1:9" ht="15.75">
      <c r="A51" s="59"/>
      <c r="B51" s="59"/>
      <c r="C51" s="59"/>
      <c r="D51" s="68"/>
      <c r="E51" s="68"/>
      <c r="F51" s="68"/>
      <c r="G51" s="68"/>
      <c r="H51" s="72"/>
      <c r="I51" s="72"/>
    </row>
    <row r="52" spans="1:9" ht="15.75">
      <c r="A52" s="59"/>
      <c r="B52" s="59"/>
      <c r="C52" s="59"/>
      <c r="D52" s="68"/>
      <c r="E52" s="68"/>
      <c r="F52" s="68"/>
      <c r="G52" s="68"/>
      <c r="H52" s="72"/>
      <c r="I52" s="72"/>
    </row>
    <row r="53" spans="1:9" ht="15.75">
      <c r="A53" s="59"/>
      <c r="B53" s="59"/>
      <c r="C53" s="59"/>
      <c r="D53" s="68"/>
      <c r="E53" s="68"/>
      <c r="F53" s="68"/>
      <c r="G53" s="68"/>
      <c r="H53" s="72"/>
      <c r="I53" s="72"/>
    </row>
    <row r="54" spans="1:9" ht="15.75">
      <c r="A54" s="59"/>
      <c r="B54" s="59"/>
      <c r="C54" s="59"/>
      <c r="D54" s="68"/>
      <c r="E54" s="68"/>
      <c r="F54" s="68"/>
      <c r="G54" s="68"/>
      <c r="H54" s="72"/>
      <c r="I54" s="72"/>
    </row>
    <row r="55" spans="1:9" ht="15.75">
      <c r="A55" s="59"/>
      <c r="B55" s="59"/>
      <c r="C55" s="59"/>
      <c r="D55" s="68"/>
      <c r="E55" s="68"/>
      <c r="F55" s="68"/>
      <c r="G55" s="68"/>
      <c r="H55" s="72"/>
      <c r="I55" s="72"/>
    </row>
    <row r="56" spans="1:9" ht="15.75">
      <c r="A56" s="59"/>
      <c r="B56" s="59"/>
      <c r="C56" s="59"/>
      <c r="D56" s="68"/>
      <c r="E56" s="68"/>
      <c r="F56" s="68"/>
      <c r="G56" s="68"/>
      <c r="H56" s="72"/>
      <c r="I56" s="72"/>
    </row>
    <row r="57" spans="1:9" ht="15.75">
      <c r="A57" s="59"/>
      <c r="B57" s="59"/>
      <c r="C57" s="59"/>
      <c r="D57" s="68"/>
      <c r="E57" s="68"/>
      <c r="F57" s="68"/>
      <c r="G57" s="68"/>
      <c r="H57" s="72"/>
      <c r="I57" s="72"/>
    </row>
    <row r="58" spans="1:9" ht="15.75">
      <c r="A58" s="59"/>
      <c r="B58" s="59"/>
      <c r="C58" s="59"/>
      <c r="D58" s="68"/>
      <c r="E58" s="68"/>
      <c r="F58" s="68"/>
      <c r="G58" s="68"/>
      <c r="H58" s="72"/>
      <c r="I58" s="72"/>
    </row>
    <row r="59" spans="1:9" ht="15.75">
      <c r="A59" s="59"/>
      <c r="B59" s="59"/>
      <c r="C59" s="59"/>
      <c r="D59" s="68"/>
      <c r="E59" s="68"/>
      <c r="F59" s="68"/>
      <c r="G59" s="68"/>
      <c r="H59" s="72"/>
      <c r="I59" s="72"/>
    </row>
    <row r="60" spans="1:9" ht="15.75">
      <c r="A60" s="59"/>
      <c r="B60" s="59"/>
      <c r="C60" s="59"/>
      <c r="D60" s="68"/>
      <c r="E60" s="68"/>
      <c r="F60" s="68"/>
      <c r="G60" s="68"/>
      <c r="H60" s="72"/>
      <c r="I60" s="72"/>
    </row>
    <row r="61" spans="1:9" ht="15.75">
      <c r="A61" s="59"/>
      <c r="B61" s="59"/>
      <c r="C61" s="59"/>
      <c r="D61" s="68"/>
      <c r="E61" s="68"/>
      <c r="F61" s="68"/>
      <c r="G61" s="68"/>
      <c r="H61" s="72"/>
      <c r="I61" s="72"/>
    </row>
    <row r="62" spans="1:9" ht="15.75">
      <c r="A62" s="59"/>
      <c r="B62" s="59"/>
      <c r="C62" s="59"/>
      <c r="D62" s="68"/>
      <c r="E62" s="68"/>
      <c r="F62" s="68"/>
      <c r="G62" s="68"/>
      <c r="H62" s="72"/>
      <c r="I62" s="72"/>
    </row>
    <row r="63" spans="1:9" ht="15.75">
      <c r="A63" s="59"/>
      <c r="B63" s="59"/>
      <c r="C63" s="59"/>
      <c r="D63" s="68"/>
      <c r="E63" s="68"/>
      <c r="F63" s="68"/>
      <c r="G63" s="68"/>
      <c r="H63" s="72"/>
      <c r="I63" s="72"/>
    </row>
    <row r="64" spans="1:9" ht="15.75">
      <c r="A64" s="59"/>
      <c r="B64" s="59"/>
      <c r="C64" s="59"/>
      <c r="D64" s="68"/>
      <c r="E64" s="68"/>
      <c r="F64" s="68"/>
      <c r="G64" s="68"/>
      <c r="H64" s="72"/>
      <c r="I64" s="72"/>
    </row>
    <row r="65" spans="1:9" ht="15.75">
      <c r="A65" s="59"/>
      <c r="B65" s="59"/>
      <c r="C65" s="59"/>
      <c r="D65" s="68"/>
      <c r="E65" s="68"/>
      <c r="F65" s="68"/>
      <c r="G65" s="68"/>
      <c r="H65" s="72"/>
      <c r="I65" s="72"/>
    </row>
    <row r="66" spans="1:9" ht="15.75">
      <c r="A66" s="59"/>
      <c r="B66" s="59"/>
      <c r="C66" s="59"/>
      <c r="D66" s="68"/>
      <c r="E66" s="68"/>
      <c r="F66" s="68"/>
      <c r="G66" s="68"/>
      <c r="H66" s="72"/>
      <c r="I66" s="72"/>
    </row>
    <row r="67" spans="1:9" ht="15.75">
      <c r="A67" s="59"/>
      <c r="B67" s="59"/>
      <c r="C67" s="59"/>
      <c r="D67" s="68"/>
      <c r="E67" s="68"/>
      <c r="F67" s="68"/>
      <c r="G67" s="68"/>
      <c r="H67" s="72"/>
      <c r="I67" s="72"/>
    </row>
    <row r="68" spans="1:9" ht="15.75">
      <c r="A68" s="59"/>
      <c r="B68" s="59"/>
      <c r="C68" s="59"/>
      <c r="D68" s="68"/>
      <c r="E68" s="68"/>
      <c r="F68" s="68"/>
      <c r="G68" s="68"/>
      <c r="H68" s="72"/>
      <c r="I68" s="72"/>
    </row>
    <row r="69" spans="1:9" ht="15.75">
      <c r="A69" s="59"/>
      <c r="B69" s="59"/>
      <c r="C69" s="59"/>
      <c r="D69" s="68"/>
      <c r="E69" s="68"/>
      <c r="F69" s="68"/>
      <c r="G69" s="68"/>
      <c r="H69" s="72"/>
      <c r="I69" s="72"/>
    </row>
    <row r="70" spans="1:9" ht="15.75">
      <c r="A70" s="59"/>
      <c r="B70" s="59"/>
      <c r="C70" s="59"/>
      <c r="D70" s="68"/>
      <c r="E70" s="68"/>
      <c r="F70" s="68"/>
      <c r="G70" s="68"/>
      <c r="H70" s="72"/>
      <c r="I70" s="72"/>
    </row>
    <row r="71" spans="1:9" ht="15.75">
      <c r="A71" s="59"/>
      <c r="B71" s="59"/>
      <c r="C71" s="59"/>
      <c r="D71" s="68"/>
      <c r="E71" s="68"/>
      <c r="F71" s="68"/>
      <c r="G71" s="68"/>
      <c r="H71" s="72"/>
      <c r="I71" s="72"/>
    </row>
    <row r="72" spans="1:9" ht="15.75">
      <c r="A72" s="59"/>
      <c r="B72" s="59"/>
      <c r="C72" s="59"/>
      <c r="D72" s="68"/>
      <c r="E72" s="68"/>
      <c r="F72" s="68"/>
      <c r="G72" s="68"/>
      <c r="H72" s="72"/>
      <c r="I72" s="72"/>
    </row>
    <row r="73" spans="1:9" ht="15.75">
      <c r="A73" s="59"/>
      <c r="B73" s="59"/>
      <c r="C73" s="59"/>
      <c r="D73" s="68"/>
      <c r="E73" s="68"/>
      <c r="F73" s="68"/>
      <c r="G73" s="68"/>
      <c r="H73" s="72"/>
      <c r="I73" s="72"/>
    </row>
    <row r="74" spans="1:9" ht="15.75">
      <c r="A74" s="59"/>
      <c r="B74" s="59"/>
      <c r="C74" s="59"/>
      <c r="D74" s="68"/>
      <c r="E74" s="68"/>
      <c r="F74" s="68"/>
      <c r="G74" s="68"/>
      <c r="H74" s="72"/>
      <c r="I74" s="72"/>
    </row>
    <row r="75" spans="1:9" ht="15.75">
      <c r="A75" s="59"/>
      <c r="B75" s="59"/>
      <c r="C75" s="59"/>
      <c r="D75" s="68"/>
      <c r="E75" s="68"/>
      <c r="F75" s="68"/>
      <c r="G75" s="68"/>
      <c r="H75" s="72"/>
      <c r="I75" s="72"/>
    </row>
    <row r="76" spans="1:9" ht="15.75">
      <c r="A76" s="59"/>
      <c r="B76" s="59"/>
      <c r="C76" s="59"/>
      <c r="D76" s="68"/>
      <c r="E76" s="68"/>
      <c r="F76" s="68"/>
      <c r="G76" s="68"/>
      <c r="H76" s="72"/>
      <c r="I76" s="72"/>
    </row>
    <row r="77" spans="1:9" ht="15.75">
      <c r="A77" s="59"/>
      <c r="B77" s="59"/>
      <c r="C77" s="59"/>
      <c r="D77" s="68"/>
      <c r="E77" s="68"/>
      <c r="F77" s="68"/>
      <c r="G77" s="68"/>
      <c r="H77" s="72"/>
      <c r="I77" s="72"/>
    </row>
    <row r="78" spans="1:9" ht="15.75">
      <c r="A78" s="59"/>
      <c r="B78" s="59"/>
      <c r="C78" s="59"/>
      <c r="D78" s="68"/>
      <c r="E78" s="68"/>
      <c r="F78" s="68"/>
      <c r="G78" s="68"/>
      <c r="H78" s="72"/>
      <c r="I78" s="72"/>
    </row>
    <row r="79" spans="1:9" ht="15.75">
      <c r="A79" s="59"/>
      <c r="B79" s="59"/>
      <c r="C79" s="59"/>
      <c r="D79" s="68"/>
      <c r="E79" s="68"/>
      <c r="F79" s="68"/>
      <c r="G79" s="68"/>
      <c r="H79" s="72"/>
      <c r="I79" s="72"/>
    </row>
    <row r="80" spans="1:9" ht="15.75">
      <c r="A80" s="59"/>
      <c r="B80" s="59"/>
      <c r="C80" s="59"/>
      <c r="D80" s="68"/>
      <c r="E80" s="68"/>
      <c r="F80" s="68"/>
      <c r="G80" s="68"/>
      <c r="H80" s="72"/>
      <c r="I80" s="72"/>
    </row>
    <row r="81" spans="1:9" ht="15.75">
      <c r="A81" s="59"/>
      <c r="B81" s="59"/>
      <c r="C81" s="59"/>
      <c r="D81" s="68"/>
      <c r="E81" s="68"/>
      <c r="F81" s="68"/>
      <c r="G81" s="68"/>
      <c r="H81" s="72"/>
      <c r="I81" s="72"/>
    </row>
    <row r="82" spans="1:9" ht="15.75">
      <c r="A82" s="59"/>
      <c r="B82" s="59"/>
      <c r="C82" s="59"/>
      <c r="D82" s="68"/>
      <c r="E82" s="68"/>
      <c r="F82" s="68"/>
      <c r="G82" s="68"/>
      <c r="H82" s="72"/>
      <c r="I82" s="72"/>
    </row>
    <row r="83" spans="1:9" ht="15.75">
      <c r="A83" s="59"/>
      <c r="B83" s="59"/>
      <c r="C83" s="59"/>
      <c r="D83" s="68"/>
      <c r="E83" s="68"/>
      <c r="F83" s="68"/>
      <c r="G83" s="68"/>
      <c r="H83" s="72"/>
      <c r="I83" s="72"/>
    </row>
    <row r="84" spans="1:9" ht="15.75">
      <c r="A84" s="59"/>
      <c r="B84" s="59"/>
      <c r="C84" s="59"/>
      <c r="D84" s="68"/>
      <c r="E84" s="68"/>
      <c r="F84" s="68"/>
      <c r="G84" s="68"/>
      <c r="H84" s="72"/>
      <c r="I84" s="72"/>
    </row>
    <row r="85" spans="1:9" ht="15.75">
      <c r="A85" s="59"/>
      <c r="B85" s="59"/>
      <c r="C85" s="59"/>
      <c r="D85" s="68"/>
      <c r="E85" s="68"/>
      <c r="F85" s="68"/>
      <c r="G85" s="68"/>
      <c r="H85" s="72"/>
      <c r="I85" s="72"/>
    </row>
    <row r="86" spans="1:9" ht="15.75">
      <c r="A86" s="59"/>
      <c r="B86" s="59"/>
      <c r="C86" s="59"/>
      <c r="D86" s="68"/>
      <c r="E86" s="68"/>
      <c r="F86" s="68"/>
      <c r="G86" s="68"/>
      <c r="H86" s="72"/>
      <c r="I86" s="72"/>
    </row>
    <row r="87" spans="1:9" ht="15.75">
      <c r="A87" s="59"/>
      <c r="B87" s="59"/>
      <c r="C87" s="59"/>
      <c r="D87" s="68"/>
      <c r="E87" s="68"/>
      <c r="F87" s="68"/>
      <c r="G87" s="68"/>
      <c r="H87" s="72"/>
      <c r="I87" s="72"/>
    </row>
    <row r="88" spans="1:9" ht="15.75">
      <c r="A88" s="59"/>
      <c r="B88" s="59"/>
      <c r="C88" s="59"/>
      <c r="D88" s="68"/>
      <c r="E88" s="68"/>
      <c r="F88" s="68"/>
      <c r="G88" s="68"/>
      <c r="H88" s="72"/>
      <c r="I88" s="72"/>
    </row>
    <row r="89" spans="1:9" ht="15.75">
      <c r="A89" s="59"/>
      <c r="B89" s="59"/>
      <c r="C89" s="59"/>
      <c r="D89" s="68"/>
      <c r="E89" s="68"/>
      <c r="F89" s="68"/>
      <c r="G89" s="68"/>
      <c r="H89" s="72"/>
      <c r="I89" s="72"/>
    </row>
    <row r="90" spans="1:9" ht="15.75">
      <c r="A90" s="59"/>
      <c r="B90" s="59"/>
      <c r="C90" s="59"/>
      <c r="D90" s="68"/>
      <c r="E90" s="68"/>
      <c r="F90" s="68"/>
      <c r="G90" s="68"/>
      <c r="H90" s="72"/>
      <c r="I90" s="72"/>
    </row>
    <row r="91" spans="1:9" ht="15.75">
      <c r="A91" s="59"/>
      <c r="B91" s="59"/>
      <c r="C91" s="59"/>
      <c r="D91" s="68"/>
      <c r="E91" s="68"/>
      <c r="F91" s="68"/>
      <c r="G91" s="68"/>
      <c r="H91" s="72"/>
      <c r="I91" s="72"/>
    </row>
    <row r="92" spans="1:9" ht="15.75">
      <c r="A92" s="59"/>
      <c r="B92" s="59"/>
      <c r="C92" s="59"/>
      <c r="D92" s="68"/>
      <c r="E92" s="68"/>
      <c r="F92" s="68"/>
      <c r="G92" s="68"/>
      <c r="H92" s="72"/>
      <c r="I92" s="72"/>
    </row>
    <row r="93" spans="1:9" ht="15.75">
      <c r="A93" s="59"/>
      <c r="B93" s="59"/>
      <c r="C93" s="59"/>
      <c r="D93" s="68"/>
      <c r="E93" s="68"/>
      <c r="F93" s="68"/>
      <c r="G93" s="68"/>
      <c r="H93" s="72"/>
      <c r="I93" s="72"/>
    </row>
    <row r="94" spans="1:9" ht="15.75">
      <c r="A94" s="59"/>
      <c r="B94" s="59"/>
      <c r="C94" s="59"/>
      <c r="D94" s="68"/>
      <c r="E94" s="68"/>
      <c r="F94" s="68"/>
      <c r="G94" s="68"/>
      <c r="H94" s="72"/>
      <c r="I94" s="72"/>
    </row>
    <row r="95" spans="1:9" ht="15.75">
      <c r="A95" s="59"/>
      <c r="B95" s="59"/>
      <c r="C95" s="59"/>
      <c r="D95" s="68"/>
      <c r="E95" s="68"/>
      <c r="F95" s="68"/>
      <c r="G95" s="68"/>
      <c r="H95" s="72"/>
      <c r="I95" s="72"/>
    </row>
    <row r="96" spans="1:9" ht="15.75">
      <c r="A96" s="59"/>
      <c r="B96" s="59"/>
      <c r="C96" s="59"/>
      <c r="D96" s="68"/>
      <c r="E96" s="68"/>
      <c r="F96" s="68"/>
      <c r="G96" s="68"/>
      <c r="H96" s="72"/>
      <c r="I96" s="72"/>
    </row>
    <row r="97" spans="1:9" ht="15.75">
      <c r="A97" s="59"/>
      <c r="B97" s="59"/>
      <c r="C97" s="59"/>
      <c r="D97" s="68"/>
      <c r="E97" s="68"/>
      <c r="F97" s="68"/>
      <c r="G97" s="68"/>
      <c r="H97" s="72"/>
      <c r="I97" s="72"/>
    </row>
    <row r="98" spans="1:9" ht="15.75">
      <c r="A98" s="59"/>
      <c r="B98" s="59"/>
      <c r="C98" s="59"/>
      <c r="D98" s="68"/>
      <c r="E98" s="68"/>
      <c r="F98" s="68"/>
      <c r="G98" s="68"/>
      <c r="H98" s="72"/>
      <c r="I98" s="72"/>
    </row>
    <row r="99" spans="1:9" ht="15.75">
      <c r="A99" s="59"/>
      <c r="B99" s="59"/>
      <c r="C99" s="59"/>
      <c r="D99" s="68"/>
      <c r="E99" s="68"/>
      <c r="F99" s="68"/>
      <c r="G99" s="68"/>
      <c r="H99" s="72"/>
      <c r="I99" s="72"/>
    </row>
    <row r="100" spans="1:9" ht="15.75">
      <c r="A100" s="59"/>
      <c r="B100" s="59"/>
      <c r="C100" s="59"/>
      <c r="D100" s="68"/>
      <c r="E100" s="68"/>
      <c r="F100" s="68"/>
      <c r="G100" s="68"/>
      <c r="H100" s="72"/>
      <c r="I100" s="72"/>
    </row>
    <row r="101" spans="1:9" ht="15.75">
      <c r="A101" s="59"/>
      <c r="B101" s="59"/>
      <c r="C101" s="59"/>
      <c r="D101" s="68"/>
      <c r="E101" s="68"/>
      <c r="F101" s="68"/>
      <c r="G101" s="68"/>
      <c r="H101" s="72"/>
      <c r="I101" s="72"/>
    </row>
    <row r="102" spans="1:9" ht="15.75">
      <c r="A102" s="59"/>
      <c r="B102" s="59"/>
      <c r="C102" s="59"/>
      <c r="D102" s="68"/>
      <c r="E102" s="68"/>
      <c r="F102" s="68"/>
      <c r="G102" s="68"/>
      <c r="H102" s="72"/>
      <c r="I102" s="72"/>
    </row>
    <row r="103" spans="1:9" ht="15.75">
      <c r="A103" s="59"/>
      <c r="B103" s="59"/>
      <c r="C103" s="59"/>
      <c r="D103" s="68"/>
      <c r="E103" s="68"/>
      <c r="F103" s="68"/>
      <c r="G103" s="68"/>
      <c r="H103" s="72"/>
      <c r="I103" s="72"/>
    </row>
    <row r="104" spans="1:9" ht="15.75">
      <c r="A104" s="59"/>
      <c r="B104" s="59"/>
      <c r="C104" s="59"/>
      <c r="D104" s="68"/>
      <c r="E104" s="68"/>
      <c r="F104" s="68"/>
      <c r="G104" s="68"/>
      <c r="H104" s="72"/>
      <c r="I104" s="72"/>
    </row>
    <row r="105" spans="1:9" ht="15.75">
      <c r="A105" s="59"/>
      <c r="B105" s="59"/>
      <c r="C105" s="59"/>
      <c r="D105" s="68"/>
      <c r="E105" s="68"/>
      <c r="F105" s="68"/>
      <c r="G105" s="68"/>
      <c r="H105" s="72"/>
      <c r="I105" s="72"/>
    </row>
    <row r="106" spans="1:9" ht="15.75">
      <c r="A106" s="59"/>
      <c r="B106" s="59"/>
      <c r="C106" s="59"/>
      <c r="D106" s="68"/>
      <c r="E106" s="68"/>
      <c r="F106" s="68"/>
      <c r="G106" s="68"/>
      <c r="H106" s="72"/>
      <c r="I106" s="72"/>
    </row>
    <row r="107" spans="1:9" ht="15.75">
      <c r="A107" s="59"/>
      <c r="B107" s="59"/>
      <c r="C107" s="59"/>
      <c r="D107" s="68"/>
      <c r="E107" s="68"/>
      <c r="F107" s="68"/>
      <c r="G107" s="68"/>
      <c r="H107" s="72"/>
      <c r="I107" s="72"/>
    </row>
    <row r="108" spans="1:9" ht="15.75">
      <c r="A108" s="59"/>
      <c r="B108" s="59"/>
      <c r="C108" s="59"/>
      <c r="D108" s="68"/>
      <c r="E108" s="68"/>
      <c r="F108" s="68"/>
      <c r="G108" s="68"/>
      <c r="H108" s="72"/>
      <c r="I108" s="72"/>
    </row>
    <row r="109" spans="1:9" ht="15.75">
      <c r="A109" s="59"/>
      <c r="B109" s="59"/>
      <c r="C109" s="59"/>
      <c r="D109" s="68"/>
      <c r="E109" s="68"/>
      <c r="F109" s="68"/>
      <c r="G109" s="68"/>
      <c r="H109" s="72"/>
      <c r="I109" s="72"/>
    </row>
    <row r="110" spans="1:9" ht="15.75">
      <c r="A110" s="59"/>
      <c r="B110" s="59"/>
      <c r="C110" s="59"/>
      <c r="D110" s="68"/>
      <c r="E110" s="68"/>
      <c r="F110" s="68"/>
      <c r="G110" s="68"/>
      <c r="H110" s="72"/>
      <c r="I110" s="72"/>
    </row>
  </sheetData>
  <sheetProtection/>
  <mergeCells count="2">
    <mergeCell ref="B44:H44"/>
    <mergeCell ref="B17:H17"/>
  </mergeCells>
  <printOptions/>
  <pageMargins left="0.75" right="0.39" top="1" bottom="1" header="0.5" footer="0.5"/>
  <pageSetup fitToHeight="0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138"/>
  <sheetViews>
    <sheetView view="pageBreakPreview" zoomScale="75" zoomScaleNormal="85" zoomScaleSheetLayoutView="75" zoomScalePageLayoutView="0" workbookViewId="0" topLeftCell="B1">
      <selection activeCell="B49" sqref="B49"/>
    </sheetView>
  </sheetViews>
  <sheetFormatPr defaultColWidth="8.8515625" defaultRowHeight="12.75"/>
  <cols>
    <col min="1" max="1" width="5.7109375" style="60" customWidth="1"/>
    <col min="2" max="2" width="57.8515625" style="60" customWidth="1"/>
    <col min="3" max="3" width="59.00390625" style="60" customWidth="1"/>
    <col min="4" max="4" width="9.00390625" style="31" customWidth="1"/>
    <col min="5" max="5" width="16.28125" style="31" customWidth="1"/>
    <col min="6" max="6" width="21.8515625" style="31" customWidth="1"/>
    <col min="7" max="7" width="20.140625" style="31" customWidth="1"/>
    <col min="8" max="8" width="5.140625" style="29" customWidth="1"/>
    <col min="9" max="9" width="8.8515625" style="50" customWidth="1"/>
    <col min="10" max="10" width="11.421875" style="29" customWidth="1"/>
    <col min="11" max="11" width="8.8515625" style="31" customWidth="1"/>
    <col min="12" max="12" width="11.28125" style="31" customWidth="1"/>
    <col min="13" max="16384" width="8.8515625" style="31" customWidth="1"/>
  </cols>
  <sheetData>
    <row r="1" spans="1:9" ht="27" customHeight="1">
      <c r="A1" s="568" t="s">
        <v>742</v>
      </c>
      <c r="B1" s="511"/>
      <c r="C1" s="703" t="s">
        <v>893</v>
      </c>
      <c r="D1" s="321"/>
      <c r="E1" s="321"/>
      <c r="F1" s="321"/>
      <c r="G1" s="321"/>
      <c r="H1" s="30"/>
      <c r="I1" s="52"/>
    </row>
    <row r="2" spans="1:8" s="7" customFormat="1" ht="39" customHeight="1">
      <c r="A2" s="511"/>
      <c r="B2" s="382" t="str">
        <f>'BILL100-А'!B2</f>
        <v>Aktobe-Martuk-RF Border (to Orenburg) road  Reconstruction Project, kм 0-102  
</v>
      </c>
      <c r="C2" s="382" t="str">
        <f>'BILL100-А'!C2</f>
        <v>Проект реконструкции автомобильной дороги  «Актобе-Мартук-граница РФ (на Оренбург)», км 0-102                                            
</v>
      </c>
      <c r="D2" s="345"/>
      <c r="E2" s="394"/>
      <c r="F2" s="394"/>
      <c r="G2" s="394"/>
      <c r="H2" s="2"/>
    </row>
    <row r="3" spans="1:8" s="7" customFormat="1" ht="15.75" customHeight="1">
      <c r="A3" s="511"/>
      <c r="B3" s="322"/>
      <c r="C3" s="413"/>
      <c r="D3" s="310"/>
      <c r="E3" s="321"/>
      <c r="F3" s="321"/>
      <c r="G3" s="321"/>
      <c r="H3" s="2"/>
    </row>
    <row r="4" spans="1:10" s="106" customFormat="1" ht="39" customHeight="1">
      <c r="A4" s="383" t="s">
        <v>714</v>
      </c>
      <c r="B4" s="383" t="s">
        <v>150</v>
      </c>
      <c r="C4" s="383" t="s">
        <v>151</v>
      </c>
      <c r="D4" s="355" t="s">
        <v>152</v>
      </c>
      <c r="E4" s="355" t="s">
        <v>153</v>
      </c>
      <c r="F4" s="352" t="s">
        <v>193</v>
      </c>
      <c r="G4" s="384" t="s">
        <v>154</v>
      </c>
      <c r="H4" s="104"/>
      <c r="I4" s="105"/>
      <c r="J4" s="104"/>
    </row>
    <row r="5" spans="1:9" s="26" customFormat="1" ht="24.75" customHeight="1">
      <c r="A5" s="554">
        <v>1</v>
      </c>
      <c r="B5" s="358" t="s">
        <v>339</v>
      </c>
      <c r="C5" s="358" t="s">
        <v>536</v>
      </c>
      <c r="D5" s="409" t="s">
        <v>224</v>
      </c>
      <c r="E5" s="409">
        <v>1.5</v>
      </c>
      <c r="F5" s="409"/>
      <c r="G5" s="409"/>
      <c r="H5" s="22"/>
      <c r="I5" s="14"/>
    </row>
    <row r="6" spans="1:9" s="26" customFormat="1" ht="49.5" customHeight="1">
      <c r="A6" s="554">
        <f>A5+1</f>
        <v>2</v>
      </c>
      <c r="B6" s="358" t="s">
        <v>340</v>
      </c>
      <c r="C6" s="358" t="s">
        <v>892</v>
      </c>
      <c r="D6" s="409" t="s">
        <v>224</v>
      </c>
      <c r="E6" s="409">
        <v>847</v>
      </c>
      <c r="F6" s="409"/>
      <c r="G6" s="409"/>
      <c r="H6" s="14"/>
      <c r="I6" s="14"/>
    </row>
    <row r="7" spans="1:9" s="26" customFormat="1" ht="49.5" customHeight="1">
      <c r="A7" s="554">
        <f aca="true" t="shared" si="0" ref="A7:A44">A6+1</f>
        <v>3</v>
      </c>
      <c r="B7" s="548" t="s">
        <v>341</v>
      </c>
      <c r="C7" s="548" t="s">
        <v>311</v>
      </c>
      <c r="D7" s="409" t="s">
        <v>224</v>
      </c>
      <c r="E7" s="409">
        <v>45</v>
      </c>
      <c r="F7" s="409"/>
      <c r="G7" s="409"/>
      <c r="H7" s="14"/>
      <c r="I7" s="14"/>
    </row>
    <row r="8" spans="1:9" s="26" customFormat="1" ht="49.5" customHeight="1">
      <c r="A8" s="554">
        <f t="shared" si="0"/>
        <v>4</v>
      </c>
      <c r="B8" s="548" t="s">
        <v>342</v>
      </c>
      <c r="C8" s="548" t="s">
        <v>312</v>
      </c>
      <c r="D8" s="409" t="s">
        <v>224</v>
      </c>
      <c r="E8" s="409">
        <v>247</v>
      </c>
      <c r="F8" s="409"/>
      <c r="G8" s="409"/>
      <c r="H8" s="14"/>
      <c r="I8" s="14"/>
    </row>
    <row r="9" spans="1:9" s="26" customFormat="1" ht="49.5" customHeight="1">
      <c r="A9" s="554">
        <f t="shared" si="0"/>
        <v>5</v>
      </c>
      <c r="B9" s="548" t="s">
        <v>343</v>
      </c>
      <c r="C9" s="548" t="s">
        <v>313</v>
      </c>
      <c r="D9" s="409" t="s">
        <v>224</v>
      </c>
      <c r="E9" s="409">
        <v>409</v>
      </c>
      <c r="F9" s="409"/>
      <c r="G9" s="409"/>
      <c r="H9" s="14"/>
      <c r="I9" s="14"/>
    </row>
    <row r="10" spans="1:9" s="26" customFormat="1" ht="49.5" customHeight="1">
      <c r="A10" s="554">
        <f t="shared" si="0"/>
        <v>6</v>
      </c>
      <c r="B10" s="548" t="s">
        <v>344</v>
      </c>
      <c r="C10" s="548" t="s">
        <v>296</v>
      </c>
      <c r="D10" s="409" t="s">
        <v>224</v>
      </c>
      <c r="E10" s="409">
        <v>227</v>
      </c>
      <c r="F10" s="409"/>
      <c r="G10" s="409"/>
      <c r="H10" s="14"/>
      <c r="I10" s="14"/>
    </row>
    <row r="11" spans="1:9" s="26" customFormat="1" ht="49.5" customHeight="1">
      <c r="A11" s="554">
        <f t="shared" si="0"/>
        <v>7</v>
      </c>
      <c r="B11" s="548" t="s">
        <v>345</v>
      </c>
      <c r="C11" s="548" t="s">
        <v>297</v>
      </c>
      <c r="D11" s="409" t="s">
        <v>224</v>
      </c>
      <c r="E11" s="409">
        <v>501</v>
      </c>
      <c r="F11" s="409"/>
      <c r="G11" s="409"/>
      <c r="H11" s="14"/>
      <c r="I11" s="14"/>
    </row>
    <row r="12" spans="1:9" s="26" customFormat="1" ht="49.5" customHeight="1">
      <c r="A12" s="554">
        <f t="shared" si="0"/>
        <v>8</v>
      </c>
      <c r="B12" s="548" t="s">
        <v>346</v>
      </c>
      <c r="C12" s="548" t="s">
        <v>519</v>
      </c>
      <c r="D12" s="409" t="s">
        <v>224</v>
      </c>
      <c r="E12" s="409">
        <v>158</v>
      </c>
      <c r="F12" s="409"/>
      <c r="G12" s="409"/>
      <c r="H12" s="14"/>
      <c r="I12" s="14"/>
    </row>
    <row r="13" spans="1:9" s="26" customFormat="1" ht="49.5" customHeight="1">
      <c r="A13" s="554">
        <f t="shared" si="0"/>
        <v>9</v>
      </c>
      <c r="B13" s="548" t="s">
        <v>347</v>
      </c>
      <c r="C13" s="548" t="s">
        <v>298</v>
      </c>
      <c r="D13" s="409" t="s">
        <v>224</v>
      </c>
      <c r="E13" s="409">
        <v>119</v>
      </c>
      <c r="F13" s="409"/>
      <c r="G13" s="409"/>
      <c r="H13" s="14"/>
      <c r="I13" s="14"/>
    </row>
    <row r="14" spans="1:9" s="26" customFormat="1" ht="49.5" customHeight="1">
      <c r="A14" s="554">
        <f t="shared" si="0"/>
        <v>10</v>
      </c>
      <c r="B14" s="548" t="s">
        <v>348</v>
      </c>
      <c r="C14" s="548" t="s">
        <v>299</v>
      </c>
      <c r="D14" s="409" t="s">
        <v>224</v>
      </c>
      <c r="E14" s="409">
        <v>60</v>
      </c>
      <c r="F14" s="409"/>
      <c r="G14" s="409"/>
      <c r="H14" s="14"/>
      <c r="I14" s="14"/>
    </row>
    <row r="15" spans="1:9" s="26" customFormat="1" ht="49.5" customHeight="1">
      <c r="A15" s="554">
        <f t="shared" si="0"/>
        <v>11</v>
      </c>
      <c r="B15" s="548" t="s">
        <v>349</v>
      </c>
      <c r="C15" s="548" t="s">
        <v>537</v>
      </c>
      <c r="D15" s="409" t="s">
        <v>224</v>
      </c>
      <c r="E15" s="409">
        <v>175</v>
      </c>
      <c r="F15" s="409"/>
      <c r="G15" s="409"/>
      <c r="H15" s="14"/>
      <c r="I15" s="14"/>
    </row>
    <row r="16" spans="1:9" s="26" customFormat="1" ht="49.5" customHeight="1">
      <c r="A16" s="554">
        <f t="shared" si="0"/>
        <v>12</v>
      </c>
      <c r="B16" s="548" t="s">
        <v>350</v>
      </c>
      <c r="C16" s="548" t="s">
        <v>527</v>
      </c>
      <c r="D16" s="409" t="s">
        <v>224</v>
      </c>
      <c r="E16" s="409">
        <v>9.8</v>
      </c>
      <c r="F16" s="409"/>
      <c r="G16" s="409"/>
      <c r="H16" s="14"/>
      <c r="I16" s="14"/>
    </row>
    <row r="17" spans="1:9" s="26" customFormat="1" ht="49.5" customHeight="1">
      <c r="A17" s="554">
        <f t="shared" si="0"/>
        <v>13</v>
      </c>
      <c r="B17" s="548" t="s">
        <v>539</v>
      </c>
      <c r="C17" s="548" t="s">
        <v>538</v>
      </c>
      <c r="D17" s="409" t="s">
        <v>224</v>
      </c>
      <c r="E17" s="409">
        <v>155</v>
      </c>
      <c r="F17" s="409"/>
      <c r="G17" s="409"/>
      <c r="H17" s="14"/>
      <c r="I17" s="14"/>
    </row>
    <row r="18" spans="1:9" s="26" customFormat="1" ht="24.75" customHeight="1">
      <c r="A18" s="554">
        <f t="shared" si="0"/>
        <v>14</v>
      </c>
      <c r="B18" s="548" t="s">
        <v>351</v>
      </c>
      <c r="C18" s="548" t="s">
        <v>528</v>
      </c>
      <c r="D18" s="409" t="s">
        <v>224</v>
      </c>
      <c r="E18" s="409">
        <v>28</v>
      </c>
      <c r="F18" s="409"/>
      <c r="G18" s="409"/>
      <c r="H18" s="14"/>
      <c r="I18" s="14"/>
    </row>
    <row r="19" spans="1:9" s="26" customFormat="1" ht="24.75" customHeight="1">
      <c r="A19" s="554">
        <f t="shared" si="0"/>
        <v>15</v>
      </c>
      <c r="B19" s="548" t="s">
        <v>352</v>
      </c>
      <c r="C19" s="548" t="s">
        <v>521</v>
      </c>
      <c r="D19" s="409" t="s">
        <v>224</v>
      </c>
      <c r="E19" s="409">
        <v>164</v>
      </c>
      <c r="F19" s="409"/>
      <c r="G19" s="409"/>
      <c r="H19" s="14"/>
      <c r="I19" s="14"/>
    </row>
    <row r="20" spans="1:9" s="26" customFormat="1" ht="24.75" customHeight="1">
      <c r="A20" s="554">
        <f t="shared" si="0"/>
        <v>16</v>
      </c>
      <c r="B20" s="548" t="s">
        <v>540</v>
      </c>
      <c r="C20" s="548" t="s">
        <v>526</v>
      </c>
      <c r="D20" s="409" t="s">
        <v>224</v>
      </c>
      <c r="E20" s="409">
        <v>131</v>
      </c>
      <c r="F20" s="409"/>
      <c r="G20" s="409"/>
      <c r="H20" s="14"/>
      <c r="I20" s="14"/>
    </row>
    <row r="21" spans="1:9" s="26" customFormat="1" ht="24.75" customHeight="1">
      <c r="A21" s="554">
        <f t="shared" si="0"/>
        <v>17</v>
      </c>
      <c r="B21" s="548" t="s">
        <v>970</v>
      </c>
      <c r="C21" s="548" t="s">
        <v>693</v>
      </c>
      <c r="D21" s="409" t="s">
        <v>186</v>
      </c>
      <c r="E21" s="409">
        <v>484</v>
      </c>
      <c r="F21" s="409"/>
      <c r="G21" s="409"/>
      <c r="H21" s="53"/>
      <c r="I21" s="14"/>
    </row>
    <row r="22" spans="1:9" s="26" customFormat="1" ht="31.5" customHeight="1">
      <c r="A22" s="554">
        <f t="shared" si="0"/>
        <v>18</v>
      </c>
      <c r="B22" s="548" t="s">
        <v>63</v>
      </c>
      <c r="C22" s="548" t="s">
        <v>694</v>
      </c>
      <c r="D22" s="409" t="s">
        <v>353</v>
      </c>
      <c r="E22" s="409">
        <v>805</v>
      </c>
      <c r="F22" s="409"/>
      <c r="G22" s="409"/>
      <c r="H22" s="14"/>
      <c r="I22" s="14"/>
    </row>
    <row r="23" spans="1:9" s="26" customFormat="1" ht="49.5" customHeight="1">
      <c r="A23" s="554">
        <f t="shared" si="0"/>
        <v>19</v>
      </c>
      <c r="B23" s="548" t="s">
        <v>314</v>
      </c>
      <c r="C23" s="548" t="s">
        <v>301</v>
      </c>
      <c r="D23" s="409" t="s">
        <v>224</v>
      </c>
      <c r="E23" s="409">
        <v>623</v>
      </c>
      <c r="F23" s="409"/>
      <c r="G23" s="409"/>
      <c r="H23" s="14"/>
      <c r="I23" s="14"/>
    </row>
    <row r="24" spans="1:9" s="26" customFormat="1" ht="49.5" customHeight="1">
      <c r="A24" s="554">
        <f t="shared" si="0"/>
        <v>20</v>
      </c>
      <c r="B24" s="548" t="s">
        <v>315</v>
      </c>
      <c r="C24" s="548" t="s">
        <v>302</v>
      </c>
      <c r="D24" s="409" t="s">
        <v>224</v>
      </c>
      <c r="E24" s="409">
        <v>175</v>
      </c>
      <c r="F24" s="409"/>
      <c r="G24" s="409"/>
      <c r="H24" s="14"/>
      <c r="I24" s="14"/>
    </row>
    <row r="25" spans="1:9" s="26" customFormat="1" ht="49.5" customHeight="1">
      <c r="A25" s="554">
        <f t="shared" si="0"/>
        <v>21</v>
      </c>
      <c r="B25" s="548" t="s">
        <v>354</v>
      </c>
      <c r="C25" s="548" t="s">
        <v>522</v>
      </c>
      <c r="D25" s="409" t="s">
        <v>224</v>
      </c>
      <c r="E25" s="409">
        <v>48</v>
      </c>
      <c r="F25" s="409"/>
      <c r="G25" s="409"/>
      <c r="H25" s="14"/>
      <c r="I25" s="14"/>
    </row>
    <row r="26" spans="1:9" s="26" customFormat="1" ht="49.5" customHeight="1">
      <c r="A26" s="554">
        <f t="shared" si="0"/>
        <v>22</v>
      </c>
      <c r="B26" s="548" t="s">
        <v>524</v>
      </c>
      <c r="C26" s="548" t="s">
        <v>523</v>
      </c>
      <c r="D26" s="409" t="s">
        <v>224</v>
      </c>
      <c r="E26" s="409">
        <v>27</v>
      </c>
      <c r="F26" s="409"/>
      <c r="G26" s="409"/>
      <c r="I26" s="14"/>
    </row>
    <row r="27" spans="1:9" s="26" customFormat="1" ht="49.5" customHeight="1">
      <c r="A27" s="554">
        <f t="shared" si="0"/>
        <v>23</v>
      </c>
      <c r="B27" s="548" t="s">
        <v>355</v>
      </c>
      <c r="C27" s="548" t="s">
        <v>316</v>
      </c>
      <c r="D27" s="409" t="s">
        <v>224</v>
      </c>
      <c r="E27" s="409">
        <v>1580</v>
      </c>
      <c r="F27" s="409"/>
      <c r="G27" s="409"/>
      <c r="I27" s="14"/>
    </row>
    <row r="28" spans="1:9" s="26" customFormat="1" ht="49.5" customHeight="1">
      <c r="A28" s="554">
        <f t="shared" si="0"/>
        <v>24</v>
      </c>
      <c r="B28" s="548" t="s">
        <v>356</v>
      </c>
      <c r="C28" s="548" t="s">
        <v>300</v>
      </c>
      <c r="D28" s="409" t="s">
        <v>894</v>
      </c>
      <c r="E28" s="409">
        <v>5415</v>
      </c>
      <c r="F28" s="409"/>
      <c r="G28" s="409"/>
      <c r="I28" s="14"/>
    </row>
    <row r="29" spans="1:9" s="26" customFormat="1" ht="49.5" customHeight="1">
      <c r="A29" s="554">
        <f t="shared" si="0"/>
        <v>25</v>
      </c>
      <c r="B29" s="548" t="s">
        <v>357</v>
      </c>
      <c r="C29" s="548" t="s">
        <v>303</v>
      </c>
      <c r="D29" s="409" t="s">
        <v>895</v>
      </c>
      <c r="E29" s="409">
        <v>15</v>
      </c>
      <c r="F29" s="409"/>
      <c r="G29" s="409"/>
      <c r="I29" s="14"/>
    </row>
    <row r="30" spans="1:9" s="26" customFormat="1" ht="49.5" customHeight="1">
      <c r="A30" s="554">
        <f t="shared" si="0"/>
        <v>26</v>
      </c>
      <c r="B30" s="548" t="s">
        <v>358</v>
      </c>
      <c r="C30" s="548" t="s">
        <v>304</v>
      </c>
      <c r="D30" s="409" t="s">
        <v>224</v>
      </c>
      <c r="E30" s="409">
        <v>79</v>
      </c>
      <c r="F30" s="409"/>
      <c r="G30" s="409"/>
      <c r="I30" s="14"/>
    </row>
    <row r="31" spans="1:9" s="26" customFormat="1" ht="24.75" customHeight="1">
      <c r="A31" s="554">
        <f t="shared" si="0"/>
        <v>27</v>
      </c>
      <c r="B31" s="548" t="s">
        <v>317</v>
      </c>
      <c r="C31" s="548" t="s">
        <v>310</v>
      </c>
      <c r="D31" s="409" t="s">
        <v>224</v>
      </c>
      <c r="E31" s="409">
        <v>113</v>
      </c>
      <c r="F31" s="409"/>
      <c r="G31" s="409"/>
      <c r="I31" s="14"/>
    </row>
    <row r="32" spans="1:9" s="26" customFormat="1" ht="49.5" customHeight="1">
      <c r="A32" s="554">
        <f t="shared" si="0"/>
        <v>28</v>
      </c>
      <c r="B32" s="548" t="s">
        <v>318</v>
      </c>
      <c r="C32" s="548" t="s">
        <v>305</v>
      </c>
      <c r="D32" s="409" t="s">
        <v>224</v>
      </c>
      <c r="E32" s="409">
        <v>4</v>
      </c>
      <c r="F32" s="409"/>
      <c r="G32" s="409"/>
      <c r="I32" s="14"/>
    </row>
    <row r="33" spans="1:9" s="26" customFormat="1" ht="49.5" customHeight="1">
      <c r="A33" s="554">
        <f t="shared" si="0"/>
        <v>29</v>
      </c>
      <c r="B33" s="548" t="s">
        <v>319</v>
      </c>
      <c r="C33" s="548" t="s">
        <v>306</v>
      </c>
      <c r="D33" s="409" t="s">
        <v>224</v>
      </c>
      <c r="E33" s="409">
        <v>11</v>
      </c>
      <c r="F33" s="409"/>
      <c r="G33" s="409"/>
      <c r="I33" s="14"/>
    </row>
    <row r="34" spans="1:9" s="26" customFormat="1" ht="49.5" customHeight="1">
      <c r="A34" s="554">
        <f t="shared" si="0"/>
        <v>30</v>
      </c>
      <c r="B34" s="548" t="s">
        <v>320</v>
      </c>
      <c r="C34" s="548" t="s">
        <v>307</v>
      </c>
      <c r="D34" s="409" t="s">
        <v>224</v>
      </c>
      <c r="E34" s="409">
        <v>16</v>
      </c>
      <c r="F34" s="409"/>
      <c r="G34" s="409"/>
      <c r="I34" s="14"/>
    </row>
    <row r="35" spans="1:9" s="26" customFormat="1" ht="49.5" customHeight="1">
      <c r="A35" s="554">
        <f t="shared" si="0"/>
        <v>31</v>
      </c>
      <c r="B35" s="548" t="s">
        <v>321</v>
      </c>
      <c r="C35" s="548" t="s">
        <v>308</v>
      </c>
      <c r="D35" s="409" t="s">
        <v>224</v>
      </c>
      <c r="E35" s="409">
        <v>9</v>
      </c>
      <c r="F35" s="409"/>
      <c r="G35" s="409"/>
      <c r="I35" s="14"/>
    </row>
    <row r="36" spans="1:9" s="26" customFormat="1" ht="49.5" customHeight="1">
      <c r="A36" s="554">
        <f t="shared" si="0"/>
        <v>32</v>
      </c>
      <c r="B36" s="548" t="s">
        <v>518</v>
      </c>
      <c r="C36" s="548" t="s">
        <v>309</v>
      </c>
      <c r="D36" s="409" t="s">
        <v>224</v>
      </c>
      <c r="E36" s="409">
        <v>10</v>
      </c>
      <c r="F36" s="409"/>
      <c r="G36" s="409"/>
      <c r="I36" s="14"/>
    </row>
    <row r="37" spans="1:9" s="26" customFormat="1" ht="24.75" customHeight="1">
      <c r="A37" s="554">
        <f t="shared" si="0"/>
        <v>33</v>
      </c>
      <c r="B37" s="548" t="s">
        <v>359</v>
      </c>
      <c r="C37" s="548" t="s">
        <v>525</v>
      </c>
      <c r="D37" s="409" t="s">
        <v>224</v>
      </c>
      <c r="E37" s="409">
        <v>3</v>
      </c>
      <c r="F37" s="409"/>
      <c r="G37" s="409"/>
      <c r="I37" s="14"/>
    </row>
    <row r="38" spans="1:9" s="26" customFormat="1" ht="24.75" customHeight="1">
      <c r="A38" s="554">
        <f t="shared" si="0"/>
        <v>34</v>
      </c>
      <c r="B38" s="548" t="s">
        <v>541</v>
      </c>
      <c r="C38" s="548" t="s">
        <v>529</v>
      </c>
      <c r="D38" s="409" t="s">
        <v>224</v>
      </c>
      <c r="E38" s="409">
        <v>58</v>
      </c>
      <c r="F38" s="409"/>
      <c r="G38" s="409"/>
      <c r="I38" s="14"/>
    </row>
    <row r="39" spans="1:9" s="26" customFormat="1" ht="24.75" customHeight="1">
      <c r="A39" s="554">
        <f t="shared" si="0"/>
        <v>35</v>
      </c>
      <c r="B39" s="548" t="s">
        <v>542</v>
      </c>
      <c r="C39" s="548" t="s">
        <v>530</v>
      </c>
      <c r="D39" s="409" t="s">
        <v>224</v>
      </c>
      <c r="E39" s="409">
        <v>100</v>
      </c>
      <c r="F39" s="409"/>
      <c r="G39" s="409"/>
      <c r="I39" s="14"/>
    </row>
    <row r="40" spans="1:9" s="26" customFormat="1" ht="24.75" customHeight="1">
      <c r="A40" s="554">
        <f t="shared" si="0"/>
        <v>36</v>
      </c>
      <c r="B40" s="548" t="s">
        <v>361</v>
      </c>
      <c r="C40" s="548" t="s">
        <v>531</v>
      </c>
      <c r="D40" s="409" t="s">
        <v>224</v>
      </c>
      <c r="E40" s="409">
        <v>99</v>
      </c>
      <c r="F40" s="409"/>
      <c r="G40" s="409"/>
      <c r="I40" s="14"/>
    </row>
    <row r="41" spans="1:9" s="26" customFormat="1" ht="24.75" customHeight="1">
      <c r="A41" s="554">
        <f t="shared" si="0"/>
        <v>37</v>
      </c>
      <c r="B41" s="358" t="s">
        <v>362</v>
      </c>
      <c r="C41" s="548" t="s">
        <v>534</v>
      </c>
      <c r="D41" s="409" t="s">
        <v>224</v>
      </c>
      <c r="E41" s="409">
        <v>34</v>
      </c>
      <c r="F41" s="409"/>
      <c r="G41" s="409"/>
      <c r="I41" s="14"/>
    </row>
    <row r="42" spans="1:9" s="26" customFormat="1" ht="24.75" customHeight="1">
      <c r="A42" s="554">
        <f t="shared" si="0"/>
        <v>38</v>
      </c>
      <c r="B42" s="358" t="s">
        <v>360</v>
      </c>
      <c r="C42" s="548" t="s">
        <v>535</v>
      </c>
      <c r="D42" s="409" t="s">
        <v>224</v>
      </c>
      <c r="E42" s="409">
        <v>801</v>
      </c>
      <c r="F42" s="409"/>
      <c r="G42" s="409"/>
      <c r="I42" s="14"/>
    </row>
    <row r="43" spans="1:9" s="26" customFormat="1" ht="24.75" customHeight="1">
      <c r="A43" s="554">
        <f t="shared" si="0"/>
        <v>39</v>
      </c>
      <c r="B43" s="358" t="s">
        <v>564</v>
      </c>
      <c r="C43" s="548" t="s">
        <v>561</v>
      </c>
      <c r="D43" s="409" t="s">
        <v>563</v>
      </c>
      <c r="E43" s="409">
        <v>11440</v>
      </c>
      <c r="F43" s="409"/>
      <c r="G43" s="409"/>
      <c r="I43" s="14"/>
    </row>
    <row r="44" spans="1:9" s="26" customFormat="1" ht="24.75" customHeight="1">
      <c r="A44" s="554">
        <f t="shared" si="0"/>
        <v>40</v>
      </c>
      <c r="B44" s="358" t="s">
        <v>565</v>
      </c>
      <c r="C44" s="548" t="s">
        <v>562</v>
      </c>
      <c r="D44" s="409" t="s">
        <v>563</v>
      </c>
      <c r="E44" s="409">
        <v>10882</v>
      </c>
      <c r="F44" s="409"/>
      <c r="G44" s="409"/>
      <c r="I44" s="14"/>
    </row>
    <row r="45" spans="1:10" ht="15.75" customHeight="1">
      <c r="A45" s="403"/>
      <c r="B45" s="776" t="s">
        <v>196</v>
      </c>
      <c r="C45" s="777"/>
      <c r="D45" s="777"/>
      <c r="E45" s="777"/>
      <c r="F45" s="777"/>
      <c r="G45" s="777"/>
      <c r="J45" s="31"/>
    </row>
    <row r="46" spans="1:12" ht="15.75" customHeight="1">
      <c r="A46" s="399"/>
      <c r="B46" s="399"/>
      <c r="C46" s="399"/>
      <c r="D46" s="604"/>
      <c r="E46" s="604"/>
      <c r="F46" s="604"/>
      <c r="G46" s="604"/>
      <c r="J46" s="26"/>
      <c r="K46" s="26"/>
      <c r="L46" s="26"/>
    </row>
    <row r="47" spans="1:7" ht="15.75" customHeight="1">
      <c r="A47" s="399"/>
      <c r="B47" s="399"/>
      <c r="C47" s="399"/>
      <c r="D47" s="604"/>
      <c r="E47" s="604"/>
      <c r="F47" s="604"/>
      <c r="G47" s="604"/>
    </row>
    <row r="48" spans="1:7" ht="15.75" customHeight="1">
      <c r="A48" s="399"/>
      <c r="B48" s="399"/>
      <c r="C48" s="399"/>
      <c r="D48" s="604"/>
      <c r="E48" s="604"/>
      <c r="F48" s="604"/>
      <c r="G48" s="604"/>
    </row>
    <row r="49" spans="1:7" ht="15.75" customHeight="1">
      <c r="A49" s="399"/>
      <c r="B49" s="399"/>
      <c r="C49" s="399"/>
      <c r="D49" s="604"/>
      <c r="E49" s="604"/>
      <c r="F49" s="604"/>
      <c r="G49" s="604"/>
    </row>
    <row r="50" spans="1:7" ht="15.75" customHeight="1">
      <c r="A50" s="399"/>
      <c r="B50" s="399"/>
      <c r="C50" s="399"/>
      <c r="D50" s="604"/>
      <c r="E50" s="604"/>
      <c r="F50" s="604"/>
      <c r="G50" s="604"/>
    </row>
    <row r="51" spans="1:7" ht="15.75" customHeight="1">
      <c r="A51" s="399"/>
      <c r="B51" s="399"/>
      <c r="C51" s="399"/>
      <c r="D51" s="604"/>
      <c r="E51" s="604"/>
      <c r="F51" s="604"/>
      <c r="G51" s="604"/>
    </row>
    <row r="52" spans="1:7" ht="15.75" customHeight="1">
      <c r="A52" s="605"/>
      <c r="B52" s="399"/>
      <c r="C52" s="399"/>
      <c r="D52" s="516"/>
      <c r="E52" s="516"/>
      <c r="F52" s="516"/>
      <c r="G52" s="516"/>
    </row>
    <row r="53" spans="1:7" ht="15.75" customHeight="1">
      <c r="A53" s="605"/>
      <c r="B53" s="399"/>
      <c r="C53" s="399"/>
      <c r="D53" s="516"/>
      <c r="E53" s="516"/>
      <c r="F53" s="516"/>
      <c r="G53" s="516"/>
    </row>
    <row r="54" spans="1:7" ht="15.75" customHeight="1">
      <c r="A54" s="605"/>
      <c r="B54" s="399"/>
      <c r="C54" s="399"/>
      <c r="D54" s="516"/>
      <c r="E54" s="516"/>
      <c r="F54" s="516"/>
      <c r="G54" s="516"/>
    </row>
    <row r="55" spans="1:7" ht="15.75" customHeight="1">
      <c r="A55" s="399"/>
      <c r="B55" s="399"/>
      <c r="C55" s="399"/>
      <c r="D55" s="516"/>
      <c r="E55" s="516"/>
      <c r="F55" s="516"/>
      <c r="G55" s="516"/>
    </row>
    <row r="56" spans="1:7" ht="15.75" customHeight="1">
      <c r="A56" s="605"/>
      <c r="B56" s="399"/>
      <c r="C56" s="399"/>
      <c r="D56" s="516"/>
      <c r="E56" s="516"/>
      <c r="F56" s="516"/>
      <c r="G56" s="516"/>
    </row>
    <row r="57" spans="1:7" ht="15.75" customHeight="1">
      <c r="A57" s="605"/>
      <c r="B57" s="399"/>
      <c r="C57" s="399"/>
      <c r="D57" s="516"/>
      <c r="E57" s="516"/>
      <c r="F57" s="516"/>
      <c r="G57" s="516"/>
    </row>
    <row r="58" spans="1:7" ht="15.75" customHeight="1">
      <c r="A58" s="605"/>
      <c r="B58" s="399"/>
      <c r="C58" s="399"/>
      <c r="D58" s="516"/>
      <c r="E58" s="516"/>
      <c r="F58" s="516"/>
      <c r="G58" s="516"/>
    </row>
    <row r="59" spans="1:7" ht="15.75" customHeight="1">
      <c r="A59" s="399"/>
      <c r="B59" s="399"/>
      <c r="C59" s="399"/>
      <c r="D59" s="516"/>
      <c r="E59" s="516"/>
      <c r="F59" s="516"/>
      <c r="G59" s="516"/>
    </row>
    <row r="60" spans="1:7" ht="15.75" customHeight="1">
      <c r="A60" s="399"/>
      <c r="B60" s="399"/>
      <c r="C60" s="399"/>
      <c r="D60" s="516"/>
      <c r="E60" s="516"/>
      <c r="F60" s="516"/>
      <c r="G60" s="516"/>
    </row>
    <row r="61" spans="1:7" ht="15.75" customHeight="1">
      <c r="A61" s="399"/>
      <c r="B61" s="399"/>
      <c r="C61" s="399"/>
      <c r="D61" s="516"/>
      <c r="E61" s="516"/>
      <c r="F61" s="516"/>
      <c r="G61" s="516"/>
    </row>
    <row r="62" spans="1:7" ht="31.5" customHeight="1">
      <c r="A62" s="48"/>
      <c r="B62" s="48"/>
      <c r="C62" s="48"/>
      <c r="D62" s="14"/>
      <c r="E62" s="14"/>
      <c r="F62" s="14"/>
      <c r="G62" s="14"/>
    </row>
    <row r="63" spans="1:7" ht="15.75" customHeight="1">
      <c r="A63" s="48"/>
      <c r="B63" s="48"/>
      <c r="C63" s="48"/>
      <c r="D63" s="14"/>
      <c r="E63" s="14"/>
      <c r="F63" s="14"/>
      <c r="G63" s="14"/>
    </row>
    <row r="64" spans="1:7" ht="15.75" customHeight="1">
      <c r="A64" s="48"/>
      <c r="B64" s="48"/>
      <c r="C64" s="48"/>
      <c r="D64" s="47"/>
      <c r="E64" s="47"/>
      <c r="F64" s="47"/>
      <c r="G64" s="47"/>
    </row>
    <row r="65" spans="1:7" ht="15.75" customHeight="1">
      <c r="A65" s="48"/>
      <c r="B65" s="48"/>
      <c r="C65" s="48"/>
      <c r="D65" s="47"/>
      <c r="E65" s="47"/>
      <c r="F65" s="47"/>
      <c r="G65" s="47"/>
    </row>
    <row r="66" spans="1:7" ht="15.75" customHeight="1">
      <c r="A66" s="48"/>
      <c r="B66" s="48"/>
      <c r="C66" s="48"/>
      <c r="D66" s="47"/>
      <c r="E66" s="47"/>
      <c r="F66" s="47"/>
      <c r="G66" s="47"/>
    </row>
    <row r="67" spans="1:7" ht="15.75" customHeight="1">
      <c r="A67" s="48"/>
      <c r="B67" s="48"/>
      <c r="C67" s="48"/>
      <c r="D67" s="47"/>
      <c r="E67" s="47"/>
      <c r="F67" s="47"/>
      <c r="G67" s="47"/>
    </row>
    <row r="68" spans="1:7" ht="15.75" customHeight="1">
      <c r="A68" s="48"/>
      <c r="B68" s="48"/>
      <c r="C68" s="48"/>
      <c r="D68" s="47"/>
      <c r="E68" s="47"/>
      <c r="F68" s="47"/>
      <c r="G68" s="47"/>
    </row>
    <row r="69" spans="1:7" ht="15.75" customHeight="1">
      <c r="A69" s="48"/>
      <c r="B69" s="48"/>
      <c r="C69" s="48"/>
      <c r="D69" s="47"/>
      <c r="E69" s="47"/>
      <c r="F69" s="47"/>
      <c r="G69" s="47"/>
    </row>
    <row r="70" spans="1:7" ht="15.75" customHeight="1">
      <c r="A70" s="48"/>
      <c r="B70" s="48"/>
      <c r="C70" s="48"/>
      <c r="D70" s="47"/>
      <c r="E70" s="47"/>
      <c r="F70" s="47"/>
      <c r="G70" s="47"/>
    </row>
    <row r="71" spans="1:7" ht="15.75" customHeight="1">
      <c r="A71" s="48"/>
      <c r="B71" s="48"/>
      <c r="C71" s="48"/>
      <c r="D71" s="47"/>
      <c r="E71" s="47"/>
      <c r="F71" s="47"/>
      <c r="G71" s="47"/>
    </row>
    <row r="72" spans="1:7" ht="15.75" customHeight="1">
      <c r="A72" s="48"/>
      <c r="B72" s="775"/>
      <c r="C72" s="775"/>
      <c r="D72" s="775"/>
      <c r="E72" s="775"/>
      <c r="F72" s="775"/>
      <c r="G72" s="775"/>
    </row>
    <row r="73" spans="1:7" ht="15.75">
      <c r="A73" s="59"/>
      <c r="B73" s="59"/>
      <c r="C73" s="59"/>
      <c r="D73" s="29"/>
      <c r="E73" s="29"/>
      <c r="F73" s="29"/>
      <c r="G73" s="29"/>
    </row>
    <row r="74" spans="1:7" ht="15.75">
      <c r="A74" s="59"/>
      <c r="B74" s="59"/>
      <c r="C74" s="59"/>
      <c r="D74" s="29"/>
      <c r="E74" s="29"/>
      <c r="F74" s="29"/>
      <c r="G74" s="29"/>
    </row>
    <row r="75" spans="1:7" ht="15.75">
      <c r="A75" s="59"/>
      <c r="B75" s="59"/>
      <c r="C75" s="59"/>
      <c r="D75" s="29"/>
      <c r="E75" s="29"/>
      <c r="F75" s="29"/>
      <c r="G75" s="29"/>
    </row>
    <row r="76" spans="1:7" ht="15.75">
      <c r="A76" s="59"/>
      <c r="B76" s="59"/>
      <c r="C76" s="59"/>
      <c r="D76" s="29"/>
      <c r="E76" s="29"/>
      <c r="F76" s="29"/>
      <c r="G76" s="29"/>
    </row>
    <row r="77" spans="1:7" ht="15.75">
      <c r="A77" s="59"/>
      <c r="B77" s="59"/>
      <c r="C77" s="59"/>
      <c r="D77" s="29"/>
      <c r="E77" s="29"/>
      <c r="F77" s="29"/>
      <c r="G77" s="29"/>
    </row>
    <row r="78" spans="1:7" ht="15.75">
      <c r="A78" s="59"/>
      <c r="B78" s="59"/>
      <c r="C78" s="59"/>
      <c r="D78" s="29"/>
      <c r="E78" s="29"/>
      <c r="F78" s="29"/>
      <c r="G78" s="29"/>
    </row>
    <row r="79" spans="1:7" ht="15.75">
      <c r="A79" s="59"/>
      <c r="B79" s="59"/>
      <c r="C79" s="59"/>
      <c r="D79" s="29"/>
      <c r="E79" s="29"/>
      <c r="F79" s="29"/>
      <c r="G79" s="29"/>
    </row>
    <row r="80" spans="1:7" ht="15.75">
      <c r="A80" s="59"/>
      <c r="B80" s="59"/>
      <c r="C80" s="59"/>
      <c r="D80" s="29"/>
      <c r="E80" s="29"/>
      <c r="F80" s="29"/>
      <c r="G80" s="29"/>
    </row>
    <row r="81" spans="1:7" ht="15.75">
      <c r="A81" s="59"/>
      <c r="B81" s="59"/>
      <c r="C81" s="59"/>
      <c r="D81" s="29"/>
      <c r="E81" s="29"/>
      <c r="F81" s="29"/>
      <c r="G81" s="29"/>
    </row>
    <row r="82" spans="1:7" ht="15.75">
      <c r="A82" s="59"/>
      <c r="B82" s="59"/>
      <c r="C82" s="59"/>
      <c r="D82" s="29"/>
      <c r="E82" s="29"/>
      <c r="F82" s="29"/>
      <c r="G82" s="29"/>
    </row>
    <row r="83" spans="1:7" ht="15.75">
      <c r="A83" s="59"/>
      <c r="B83" s="59"/>
      <c r="C83" s="59"/>
      <c r="D83" s="29"/>
      <c r="E83" s="29"/>
      <c r="F83" s="29"/>
      <c r="G83" s="29"/>
    </row>
    <row r="84" spans="1:7" ht="15.75">
      <c r="A84" s="59"/>
      <c r="B84" s="59"/>
      <c r="C84" s="59"/>
      <c r="D84" s="29"/>
      <c r="E84" s="29"/>
      <c r="F84" s="29"/>
      <c r="G84" s="29"/>
    </row>
    <row r="85" spans="1:7" ht="15.75">
      <c r="A85" s="59"/>
      <c r="B85" s="59"/>
      <c r="C85" s="59"/>
      <c r="D85" s="29"/>
      <c r="E85" s="29"/>
      <c r="F85" s="29"/>
      <c r="G85" s="29"/>
    </row>
    <row r="86" spans="1:7" ht="15.75">
      <c r="A86" s="59"/>
      <c r="B86" s="59"/>
      <c r="C86" s="59"/>
      <c r="D86" s="29"/>
      <c r="E86" s="29"/>
      <c r="F86" s="29"/>
      <c r="G86" s="29"/>
    </row>
    <row r="87" spans="1:7" ht="15.75">
      <c r="A87" s="59"/>
      <c r="B87" s="59"/>
      <c r="C87" s="59"/>
      <c r="D87" s="29"/>
      <c r="E87" s="29"/>
      <c r="F87" s="29"/>
      <c r="G87" s="29"/>
    </row>
    <row r="88" spans="1:7" ht="15.75">
      <c r="A88" s="59"/>
      <c r="B88" s="59"/>
      <c r="C88" s="59"/>
      <c r="D88" s="29"/>
      <c r="E88" s="29"/>
      <c r="F88" s="29"/>
      <c r="G88" s="29"/>
    </row>
    <row r="89" spans="1:7" ht="15.75">
      <c r="A89" s="59"/>
      <c r="B89" s="59"/>
      <c r="C89" s="59"/>
      <c r="D89" s="29"/>
      <c r="E89" s="29"/>
      <c r="F89" s="29"/>
      <c r="G89" s="29"/>
    </row>
    <row r="90" spans="1:7" ht="15.75">
      <c r="A90" s="59"/>
      <c r="B90" s="59"/>
      <c r="C90" s="59"/>
      <c r="D90" s="29"/>
      <c r="E90" s="29"/>
      <c r="F90" s="29"/>
      <c r="G90" s="29"/>
    </row>
    <row r="91" spans="1:7" ht="15.75">
      <c r="A91" s="59"/>
      <c r="B91" s="59"/>
      <c r="C91" s="59"/>
      <c r="D91" s="29"/>
      <c r="E91" s="29"/>
      <c r="F91" s="29"/>
      <c r="G91" s="29"/>
    </row>
    <row r="92" spans="1:7" ht="15.75">
      <c r="A92" s="59"/>
      <c r="B92" s="59"/>
      <c r="C92" s="59"/>
      <c r="D92" s="29"/>
      <c r="E92" s="29"/>
      <c r="F92" s="29"/>
      <c r="G92" s="29"/>
    </row>
    <row r="93" spans="1:7" ht="15.75">
      <c r="A93" s="59"/>
      <c r="B93" s="59"/>
      <c r="C93" s="59"/>
      <c r="D93" s="29"/>
      <c r="E93" s="29"/>
      <c r="F93" s="29"/>
      <c r="G93" s="29"/>
    </row>
    <row r="94" spans="1:7" ht="15.75">
      <c r="A94" s="59"/>
      <c r="B94" s="59"/>
      <c r="C94" s="59"/>
      <c r="D94" s="29"/>
      <c r="E94" s="29"/>
      <c r="F94" s="29"/>
      <c r="G94" s="29"/>
    </row>
    <row r="95" spans="1:7" ht="15.75">
      <c r="A95" s="59"/>
      <c r="B95" s="59"/>
      <c r="C95" s="59"/>
      <c r="D95" s="29"/>
      <c r="E95" s="29"/>
      <c r="F95" s="29"/>
      <c r="G95" s="29"/>
    </row>
    <row r="96" spans="1:7" ht="15.75">
      <c r="A96" s="59"/>
      <c r="B96" s="59"/>
      <c r="C96" s="59"/>
      <c r="D96" s="29"/>
      <c r="E96" s="29"/>
      <c r="F96" s="29"/>
      <c r="G96" s="29"/>
    </row>
    <row r="97" spans="1:7" ht="15.75">
      <c r="A97" s="59"/>
      <c r="B97" s="59"/>
      <c r="C97" s="59"/>
      <c r="D97" s="29"/>
      <c r="E97" s="29"/>
      <c r="F97" s="29"/>
      <c r="G97" s="29"/>
    </row>
    <row r="98" spans="1:7" ht="15.75">
      <c r="A98" s="59"/>
      <c r="B98" s="59"/>
      <c r="C98" s="59"/>
      <c r="D98" s="29"/>
      <c r="E98" s="29"/>
      <c r="F98" s="29"/>
      <c r="G98" s="29"/>
    </row>
    <row r="99" spans="1:7" ht="15.75">
      <c r="A99" s="59"/>
      <c r="B99" s="59"/>
      <c r="C99" s="59"/>
      <c r="D99" s="29"/>
      <c r="E99" s="29"/>
      <c r="F99" s="29"/>
      <c r="G99" s="29"/>
    </row>
    <row r="100" spans="1:7" ht="15.75">
      <c r="A100" s="59"/>
      <c r="B100" s="59"/>
      <c r="C100" s="59"/>
      <c r="D100" s="29"/>
      <c r="E100" s="29"/>
      <c r="F100" s="29"/>
      <c r="G100" s="29"/>
    </row>
    <row r="101" spans="1:7" ht="15.75">
      <c r="A101" s="59"/>
      <c r="B101" s="59"/>
      <c r="C101" s="59"/>
      <c r="D101" s="29"/>
      <c r="E101" s="29"/>
      <c r="F101" s="29"/>
      <c r="G101" s="29"/>
    </row>
    <row r="102" spans="1:7" ht="15.75">
      <c r="A102" s="59"/>
      <c r="B102" s="59"/>
      <c r="C102" s="59"/>
      <c r="D102" s="29"/>
      <c r="E102" s="29"/>
      <c r="F102" s="29"/>
      <c r="G102" s="29"/>
    </row>
    <row r="103" spans="1:7" ht="15.75">
      <c r="A103" s="59"/>
      <c r="B103" s="59"/>
      <c r="C103" s="59"/>
      <c r="D103" s="29"/>
      <c r="E103" s="29"/>
      <c r="F103" s="29"/>
      <c r="G103" s="29"/>
    </row>
    <row r="104" spans="1:7" ht="15.75">
      <c r="A104" s="59"/>
      <c r="B104" s="59"/>
      <c r="C104" s="59"/>
      <c r="D104" s="29"/>
      <c r="E104" s="29"/>
      <c r="F104" s="29"/>
      <c r="G104" s="29"/>
    </row>
    <row r="105" spans="1:7" ht="15.75">
      <c r="A105" s="59"/>
      <c r="B105" s="59"/>
      <c r="C105" s="59"/>
      <c r="D105" s="29"/>
      <c r="E105" s="29"/>
      <c r="F105" s="29"/>
      <c r="G105" s="29"/>
    </row>
    <row r="106" spans="1:7" ht="15.75">
      <c r="A106" s="59"/>
      <c r="B106" s="59"/>
      <c r="C106" s="59"/>
      <c r="D106" s="29"/>
      <c r="E106" s="29"/>
      <c r="F106" s="29"/>
      <c r="G106" s="29"/>
    </row>
    <row r="107" spans="1:7" ht="15.75">
      <c r="A107" s="59"/>
      <c r="B107" s="59"/>
      <c r="C107" s="59"/>
      <c r="D107" s="29"/>
      <c r="E107" s="29"/>
      <c r="F107" s="29"/>
      <c r="G107" s="29"/>
    </row>
    <row r="108" spans="1:7" ht="15.75">
      <c r="A108" s="59"/>
      <c r="B108" s="59"/>
      <c r="C108" s="59"/>
      <c r="D108" s="29"/>
      <c r="E108" s="29"/>
      <c r="F108" s="29"/>
      <c r="G108" s="29"/>
    </row>
    <row r="109" spans="1:7" ht="15.75">
      <c r="A109" s="59"/>
      <c r="B109" s="59"/>
      <c r="C109" s="59"/>
      <c r="D109" s="29"/>
      <c r="E109" s="29"/>
      <c r="F109" s="29"/>
      <c r="G109" s="29"/>
    </row>
    <row r="110" spans="1:7" ht="15.75">
      <c r="A110" s="59"/>
      <c r="B110" s="59"/>
      <c r="C110" s="59"/>
      <c r="D110" s="29"/>
      <c r="E110" s="29"/>
      <c r="F110" s="29"/>
      <c r="G110" s="29"/>
    </row>
    <row r="111" spans="1:7" ht="15.75">
      <c r="A111" s="59"/>
      <c r="B111" s="59"/>
      <c r="C111" s="59"/>
      <c r="D111" s="29"/>
      <c r="E111" s="29"/>
      <c r="F111" s="29"/>
      <c r="G111" s="29"/>
    </row>
    <row r="112" spans="1:7" ht="15.75">
      <c r="A112" s="59"/>
      <c r="B112" s="59"/>
      <c r="C112" s="59"/>
      <c r="D112" s="29"/>
      <c r="E112" s="29"/>
      <c r="F112" s="29"/>
      <c r="G112" s="29"/>
    </row>
    <row r="113" spans="1:7" ht="15.75">
      <c r="A113" s="59"/>
      <c r="B113" s="59"/>
      <c r="C113" s="59"/>
      <c r="D113" s="29"/>
      <c r="E113" s="29"/>
      <c r="F113" s="29"/>
      <c r="G113" s="29"/>
    </row>
    <row r="114" spans="1:7" ht="15.75">
      <c r="A114" s="59"/>
      <c r="B114" s="59"/>
      <c r="C114" s="59"/>
      <c r="D114" s="29"/>
      <c r="E114" s="29"/>
      <c r="F114" s="29"/>
      <c r="G114" s="29"/>
    </row>
    <row r="115" spans="1:7" ht="15.75">
      <c r="A115" s="59"/>
      <c r="B115" s="59"/>
      <c r="C115" s="59"/>
      <c r="D115" s="29"/>
      <c r="E115" s="29"/>
      <c r="F115" s="29"/>
      <c r="G115" s="29"/>
    </row>
    <row r="116" spans="1:7" ht="15.75">
      <c r="A116" s="59"/>
      <c r="B116" s="59"/>
      <c r="C116" s="59"/>
      <c r="D116" s="29"/>
      <c r="E116" s="29"/>
      <c r="F116" s="29"/>
      <c r="G116" s="29"/>
    </row>
    <row r="117" spans="1:7" ht="15.75">
      <c r="A117" s="59"/>
      <c r="B117" s="59"/>
      <c r="C117" s="59"/>
      <c r="D117" s="29"/>
      <c r="E117" s="29"/>
      <c r="F117" s="29"/>
      <c r="G117" s="29"/>
    </row>
    <row r="118" spans="1:7" ht="15.75">
      <c r="A118" s="59"/>
      <c r="B118" s="59"/>
      <c r="C118" s="59"/>
      <c r="D118" s="29"/>
      <c r="E118" s="29"/>
      <c r="F118" s="29"/>
      <c r="G118" s="29"/>
    </row>
    <row r="119" spans="1:7" ht="15.75">
      <c r="A119" s="59"/>
      <c r="B119" s="59"/>
      <c r="C119" s="59"/>
      <c r="D119" s="29"/>
      <c r="E119" s="29"/>
      <c r="F119" s="29"/>
      <c r="G119" s="29"/>
    </row>
    <row r="120" spans="1:7" ht="15.75">
      <c r="A120" s="59"/>
      <c r="B120" s="59"/>
      <c r="C120" s="59"/>
      <c r="D120" s="29"/>
      <c r="E120" s="29"/>
      <c r="F120" s="29"/>
      <c r="G120" s="29"/>
    </row>
    <row r="121" spans="1:7" ht="15.75">
      <c r="A121" s="59"/>
      <c r="B121" s="59"/>
      <c r="C121" s="59"/>
      <c r="D121" s="29"/>
      <c r="E121" s="29"/>
      <c r="F121" s="29"/>
      <c r="G121" s="29"/>
    </row>
    <row r="122" spans="1:7" ht="15.75">
      <c r="A122" s="59"/>
      <c r="B122" s="59"/>
      <c r="C122" s="59"/>
      <c r="D122" s="29"/>
      <c r="E122" s="29"/>
      <c r="F122" s="29"/>
      <c r="G122" s="29"/>
    </row>
    <row r="123" spans="1:7" ht="15.75">
      <c r="A123" s="59"/>
      <c r="B123" s="59"/>
      <c r="C123" s="59"/>
      <c r="D123" s="29"/>
      <c r="E123" s="29"/>
      <c r="F123" s="29"/>
      <c r="G123" s="29"/>
    </row>
    <row r="124" spans="1:7" ht="15.75">
      <c r="A124" s="59"/>
      <c r="B124" s="59"/>
      <c r="C124" s="59"/>
      <c r="D124" s="29"/>
      <c r="E124" s="29"/>
      <c r="F124" s="29"/>
      <c r="G124" s="29"/>
    </row>
    <row r="125" spans="1:7" ht="15.75">
      <c r="A125" s="59"/>
      <c r="B125" s="59"/>
      <c r="C125" s="59"/>
      <c r="D125" s="29"/>
      <c r="E125" s="29"/>
      <c r="F125" s="29"/>
      <c r="G125" s="29"/>
    </row>
    <row r="126" spans="1:7" ht="15.75">
      <c r="A126" s="59"/>
      <c r="B126" s="59"/>
      <c r="C126" s="59"/>
      <c r="D126" s="29"/>
      <c r="E126" s="29"/>
      <c r="F126" s="29"/>
      <c r="G126" s="29"/>
    </row>
    <row r="127" spans="1:7" ht="15.75">
      <c r="A127" s="59"/>
      <c r="B127" s="59"/>
      <c r="C127" s="59"/>
      <c r="D127" s="29"/>
      <c r="E127" s="29"/>
      <c r="F127" s="29"/>
      <c r="G127" s="29"/>
    </row>
    <row r="128" spans="1:7" ht="15.75">
      <c r="A128" s="59"/>
      <c r="B128" s="59"/>
      <c r="C128" s="59"/>
      <c r="D128" s="29"/>
      <c r="E128" s="29"/>
      <c r="F128" s="29"/>
      <c r="G128" s="29"/>
    </row>
    <row r="129" spans="1:7" ht="15.75">
      <c r="A129" s="59"/>
      <c r="B129" s="59"/>
      <c r="C129" s="59"/>
      <c r="D129" s="29"/>
      <c r="E129" s="29"/>
      <c r="F129" s="29"/>
      <c r="G129" s="29"/>
    </row>
    <row r="130" spans="1:7" ht="15.75">
      <c r="A130" s="59"/>
      <c r="B130" s="59"/>
      <c r="C130" s="59"/>
      <c r="D130" s="29"/>
      <c r="E130" s="29"/>
      <c r="F130" s="29"/>
      <c r="G130" s="29"/>
    </row>
    <row r="131" spans="1:7" ht="15.75">
      <c r="A131" s="59"/>
      <c r="B131" s="59"/>
      <c r="C131" s="59"/>
      <c r="D131" s="29"/>
      <c r="E131" s="29"/>
      <c r="F131" s="29"/>
      <c r="G131" s="29"/>
    </row>
    <row r="132" spans="1:7" ht="15.75">
      <c r="A132" s="59"/>
      <c r="B132" s="59"/>
      <c r="C132" s="59"/>
      <c r="D132" s="29"/>
      <c r="E132" s="29"/>
      <c r="F132" s="29"/>
      <c r="G132" s="29"/>
    </row>
    <row r="133" spans="1:7" ht="15.75">
      <c r="A133" s="59"/>
      <c r="B133" s="59"/>
      <c r="C133" s="59"/>
      <c r="D133" s="29"/>
      <c r="E133" s="29"/>
      <c r="F133" s="29"/>
      <c r="G133" s="29"/>
    </row>
    <row r="134" spans="1:7" ht="15.75">
      <c r="A134" s="59"/>
      <c r="B134" s="59"/>
      <c r="C134" s="59"/>
      <c r="D134" s="29"/>
      <c r="E134" s="29"/>
      <c r="F134" s="29"/>
      <c r="G134" s="29"/>
    </row>
    <row r="135" spans="1:7" ht="15.75">
      <c r="A135" s="59"/>
      <c r="B135" s="59"/>
      <c r="C135" s="59"/>
      <c r="D135" s="29"/>
      <c r="E135" s="29"/>
      <c r="F135" s="29"/>
      <c r="G135" s="29"/>
    </row>
    <row r="136" spans="1:7" ht="15.75">
      <c r="A136" s="59"/>
      <c r="B136" s="59"/>
      <c r="C136" s="59"/>
      <c r="D136" s="29"/>
      <c r="E136" s="29"/>
      <c r="F136" s="29"/>
      <c r="G136" s="29"/>
    </row>
    <row r="137" spans="1:7" ht="15.75">
      <c r="A137" s="59"/>
      <c r="B137" s="59"/>
      <c r="C137" s="59"/>
      <c r="D137" s="29"/>
      <c r="E137" s="29"/>
      <c r="F137" s="29"/>
      <c r="G137" s="29"/>
    </row>
    <row r="138" spans="1:7" ht="15.75">
      <c r="A138" s="59"/>
      <c r="B138" s="59"/>
      <c r="C138" s="59"/>
      <c r="D138" s="29"/>
      <c r="E138" s="29"/>
      <c r="F138" s="29"/>
      <c r="G138" s="29"/>
    </row>
  </sheetData>
  <sheetProtection/>
  <mergeCells count="2">
    <mergeCell ref="B72:G72"/>
    <mergeCell ref="B45:G45"/>
  </mergeCells>
  <printOptions/>
  <pageMargins left="0.33" right="0.51" top="0.49" bottom="0.4330708661417323" header="0.2755905511811024" footer="0.2362204724409449"/>
  <pageSetup fitToHeight="0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40"/>
  <sheetViews>
    <sheetView zoomScale="85" zoomScaleNormal="85" zoomScaleSheetLayoutView="75" zoomScalePageLayoutView="0" workbookViewId="0" topLeftCell="A1">
      <selection activeCell="C8" sqref="C8"/>
    </sheetView>
  </sheetViews>
  <sheetFormatPr defaultColWidth="8.8515625" defaultRowHeight="12.75"/>
  <cols>
    <col min="1" max="1" width="5.7109375" style="57" customWidth="1"/>
    <col min="2" max="2" width="55.7109375" style="57" customWidth="1"/>
    <col min="3" max="3" width="59.00390625" style="57" customWidth="1"/>
    <col min="4" max="4" width="9.00390625" style="77" customWidth="1"/>
    <col min="5" max="5" width="16.28125" style="77" customWidth="1"/>
    <col min="6" max="6" width="21.8515625" style="78" customWidth="1"/>
    <col min="7" max="7" width="20.140625" style="78" customWidth="1"/>
    <col min="8" max="12" width="8.8515625" style="58" customWidth="1"/>
    <col min="13" max="16384" width="8.8515625" style="57" customWidth="1"/>
  </cols>
  <sheetData>
    <row r="1" spans="1:10" ht="35.25" customHeight="1">
      <c r="A1" s="709" t="s">
        <v>743</v>
      </c>
      <c r="B1" s="703"/>
      <c r="C1" s="703" t="s">
        <v>884</v>
      </c>
      <c r="D1" s="586"/>
      <c r="E1" s="586"/>
      <c r="F1" s="710"/>
      <c r="G1" s="711"/>
      <c r="J1" s="80"/>
    </row>
    <row r="2" spans="1:8" s="58" customFormat="1" ht="36" customHeight="1">
      <c r="A2" s="580"/>
      <c r="B2" s="382" t="str">
        <f>'BILL100-А'!B2</f>
        <v>Aktobe-Martuk-RF Border (to Orenburg) road  Reconstruction Project, kм 0-102  
</v>
      </c>
      <c r="C2" s="382" t="str">
        <f>'BILL100-А'!C2</f>
        <v>Проект реконструкции автомобильной дороги  «Актобе-Мартук-граница РФ (на Оренбург)», км 0-102                                            
</v>
      </c>
      <c r="D2" s="584"/>
      <c r="E2" s="584"/>
      <c r="F2" s="585"/>
      <c r="G2" s="581"/>
      <c r="H2" s="3"/>
    </row>
    <row r="3" spans="1:8" s="58" customFormat="1" ht="15.75" customHeight="1">
      <c r="A3" s="580"/>
      <c r="B3" s="322"/>
      <c r="C3" s="413"/>
      <c r="D3" s="586"/>
      <c r="E3" s="346"/>
      <c r="F3" s="585"/>
      <c r="G3" s="338"/>
      <c r="H3" s="3"/>
    </row>
    <row r="4" spans="1:10" ht="15.75" customHeight="1">
      <c r="A4" s="582"/>
      <c r="B4" s="587"/>
      <c r="C4" s="587"/>
      <c r="D4" s="588"/>
      <c r="E4" s="588"/>
      <c r="F4" s="589"/>
      <c r="G4" s="583"/>
      <c r="J4" s="80"/>
    </row>
    <row r="5" spans="1:12" s="106" customFormat="1" ht="39" customHeight="1">
      <c r="A5" s="383" t="s">
        <v>714</v>
      </c>
      <c r="B5" s="383" t="s">
        <v>150</v>
      </c>
      <c r="C5" s="383" t="s">
        <v>151</v>
      </c>
      <c r="D5" s="355" t="s">
        <v>152</v>
      </c>
      <c r="E5" s="355" t="s">
        <v>153</v>
      </c>
      <c r="F5" s="352" t="s">
        <v>193</v>
      </c>
      <c r="G5" s="384" t="s">
        <v>154</v>
      </c>
      <c r="H5" s="104"/>
      <c r="I5" s="105"/>
      <c r="L5" s="104"/>
    </row>
    <row r="6" spans="1:12" s="35" customFormat="1" ht="33.75" customHeight="1">
      <c r="A6" s="712">
        <v>1</v>
      </c>
      <c r="B6" s="590" t="s">
        <v>885</v>
      </c>
      <c r="C6" s="495" t="s">
        <v>887</v>
      </c>
      <c r="D6" s="493"/>
      <c r="E6" s="591"/>
      <c r="F6" s="572"/>
      <c r="G6" s="592"/>
      <c r="H6" s="3"/>
      <c r="I6" s="81"/>
      <c r="L6" s="3"/>
    </row>
    <row r="7" spans="1:12" s="35" customFormat="1" ht="24.75" customHeight="1">
      <c r="A7" s="713">
        <v>1.1</v>
      </c>
      <c r="B7" s="600" t="s">
        <v>886</v>
      </c>
      <c r="C7" s="602" t="s">
        <v>888</v>
      </c>
      <c r="D7" s="493" t="s">
        <v>195</v>
      </c>
      <c r="E7" s="591">
        <v>320</v>
      </c>
      <c r="F7" s="572"/>
      <c r="G7" s="592"/>
      <c r="H7" s="3"/>
      <c r="I7" s="81"/>
      <c r="L7" s="3"/>
    </row>
    <row r="8" spans="1:12" s="35" customFormat="1" ht="24.75" customHeight="1">
      <c r="A8" s="713" t="s">
        <v>363</v>
      </c>
      <c r="B8" s="601" t="s">
        <v>281</v>
      </c>
      <c r="C8" s="603" t="s">
        <v>889</v>
      </c>
      <c r="D8" s="493" t="s">
        <v>195</v>
      </c>
      <c r="E8" s="494">
        <v>56</v>
      </c>
      <c r="F8" s="572"/>
      <c r="G8" s="592"/>
      <c r="H8" s="3"/>
      <c r="I8" s="3"/>
      <c r="J8" s="81"/>
      <c r="K8" s="3"/>
      <c r="L8" s="3"/>
    </row>
    <row r="9" spans="1:12" s="35" customFormat="1" ht="33" customHeight="1">
      <c r="A9" s="713">
        <v>2</v>
      </c>
      <c r="B9" s="590" t="s">
        <v>890</v>
      </c>
      <c r="C9" s="495" t="s">
        <v>280</v>
      </c>
      <c r="D9" s="493" t="s">
        <v>195</v>
      </c>
      <c r="E9" s="593">
        <v>30</v>
      </c>
      <c r="F9" s="572"/>
      <c r="G9" s="592"/>
      <c r="H9" s="3"/>
      <c r="I9" s="3"/>
      <c r="J9" s="81"/>
      <c r="K9" s="3"/>
      <c r="L9" s="3"/>
    </row>
    <row r="10" spans="1:12" s="35" customFormat="1" ht="32.25" customHeight="1">
      <c r="A10" s="714">
        <v>3</v>
      </c>
      <c r="B10" s="590" t="s">
        <v>891</v>
      </c>
      <c r="C10" s="495" t="s">
        <v>520</v>
      </c>
      <c r="D10" s="493" t="s">
        <v>195</v>
      </c>
      <c r="E10" s="594">
        <v>20</v>
      </c>
      <c r="F10" s="595"/>
      <c r="G10" s="596"/>
      <c r="H10" s="3"/>
      <c r="I10" s="3"/>
      <c r="J10" s="81"/>
      <c r="K10" s="3"/>
      <c r="L10" s="3"/>
    </row>
    <row r="11" spans="1:12" s="35" customFormat="1" ht="24.75" customHeight="1">
      <c r="A11" s="715">
        <v>4</v>
      </c>
      <c r="B11" s="597" t="s">
        <v>543</v>
      </c>
      <c r="C11" s="495" t="s">
        <v>532</v>
      </c>
      <c r="D11" s="493" t="s">
        <v>195</v>
      </c>
      <c r="E11" s="494">
        <v>88</v>
      </c>
      <c r="F11" s="572"/>
      <c r="G11" s="592"/>
      <c r="H11" s="3"/>
      <c r="I11" s="3"/>
      <c r="J11" s="3"/>
      <c r="K11" s="3"/>
      <c r="L11" s="3"/>
    </row>
    <row r="12" spans="1:12" s="35" customFormat="1" ht="24.75" customHeight="1">
      <c r="A12" s="715">
        <v>5</v>
      </c>
      <c r="B12" s="597" t="s">
        <v>544</v>
      </c>
      <c r="C12" s="495" t="s">
        <v>533</v>
      </c>
      <c r="D12" s="493" t="s">
        <v>195</v>
      </c>
      <c r="E12" s="494">
        <v>32</v>
      </c>
      <c r="F12" s="572"/>
      <c r="G12" s="592"/>
      <c r="H12" s="3"/>
      <c r="I12" s="3"/>
      <c r="J12" s="3"/>
      <c r="K12" s="3"/>
      <c r="L12" s="3"/>
    </row>
    <row r="13" spans="1:12" s="35" customFormat="1" ht="24.75" customHeight="1" thickBot="1">
      <c r="A13" s="714"/>
      <c r="B13" s="590"/>
      <c r="C13" s="571"/>
      <c r="D13" s="494"/>
      <c r="E13" s="494"/>
      <c r="F13" s="572"/>
      <c r="G13" s="592"/>
      <c r="H13" s="3"/>
      <c r="I13" s="3"/>
      <c r="J13" s="3"/>
      <c r="K13" s="3"/>
      <c r="L13" s="3"/>
    </row>
    <row r="14" spans="1:12" s="35" customFormat="1" ht="18.75" customHeight="1" thickBot="1">
      <c r="A14" s="598"/>
      <c r="B14" s="759" t="s">
        <v>194</v>
      </c>
      <c r="C14" s="759"/>
      <c r="D14" s="759"/>
      <c r="E14" s="759"/>
      <c r="F14" s="759"/>
      <c r="G14" s="599"/>
      <c r="H14" s="3"/>
      <c r="I14" s="3"/>
      <c r="J14" s="3"/>
      <c r="K14" s="3"/>
      <c r="L14" s="3"/>
    </row>
    <row r="15" spans="1:12" s="35" customFormat="1" ht="15.75" customHeight="1">
      <c r="A15" s="83"/>
      <c r="B15" s="56"/>
      <c r="C15" s="56"/>
      <c r="D15" s="85"/>
      <c r="E15" s="85"/>
      <c r="F15" s="88"/>
      <c r="G15" s="88"/>
      <c r="H15" s="3"/>
      <c r="I15" s="3"/>
      <c r="J15" s="3"/>
      <c r="K15" s="3"/>
      <c r="L15" s="3"/>
    </row>
    <row r="16" spans="1:12" s="35" customFormat="1" ht="15.75" customHeight="1">
      <c r="A16" s="58"/>
      <c r="B16" s="58"/>
      <c r="C16" s="58"/>
      <c r="D16" s="86"/>
      <c r="E16" s="86"/>
      <c r="F16" s="89"/>
      <c r="G16" s="89"/>
      <c r="H16" s="3"/>
      <c r="I16" s="3"/>
      <c r="J16" s="3"/>
      <c r="K16" s="3"/>
      <c r="L16" s="3"/>
    </row>
    <row r="17" spans="1:7" ht="15.75" customHeight="1">
      <c r="A17" s="3"/>
      <c r="B17" s="3"/>
      <c r="C17" s="3"/>
      <c r="D17" s="2"/>
      <c r="E17" s="2"/>
      <c r="F17" s="4"/>
      <c r="G17" s="4"/>
    </row>
    <row r="18" spans="1:7" ht="15.75" customHeight="1">
      <c r="A18" s="82"/>
      <c r="B18" s="3"/>
      <c r="C18" s="3"/>
      <c r="D18" s="47"/>
      <c r="E18" s="87"/>
      <c r="F18" s="4"/>
      <c r="G18" s="4"/>
    </row>
    <row r="19" spans="1:7" ht="15.75" customHeight="1">
      <c r="A19" s="3"/>
      <c r="B19" s="3"/>
      <c r="C19" s="3"/>
      <c r="D19" s="2"/>
      <c r="E19" s="2"/>
      <c r="F19" s="4"/>
      <c r="G19" s="4"/>
    </row>
    <row r="20" spans="1:7" ht="15.75">
      <c r="A20" s="83"/>
      <c r="B20" s="58"/>
      <c r="C20" s="58"/>
      <c r="D20" s="86"/>
      <c r="E20" s="86"/>
      <c r="F20" s="89"/>
      <c r="G20" s="89"/>
    </row>
    <row r="21" spans="1:7" ht="15.75">
      <c r="A21" s="83"/>
      <c r="B21" s="58"/>
      <c r="C21" s="58"/>
      <c r="D21" s="86"/>
      <c r="E21" s="86"/>
      <c r="F21" s="89"/>
      <c r="G21" s="89"/>
    </row>
    <row r="22" spans="1:7" ht="15.75">
      <c r="A22" s="3"/>
      <c r="B22" s="3"/>
      <c r="C22" s="3"/>
      <c r="D22" s="2"/>
      <c r="E22" s="2"/>
      <c r="F22" s="4"/>
      <c r="G22" s="4"/>
    </row>
    <row r="23" spans="1:7" ht="15.75" customHeight="1">
      <c r="A23" s="3"/>
      <c r="B23" s="3"/>
      <c r="C23" s="3"/>
      <c r="D23" s="2"/>
      <c r="E23" s="2"/>
      <c r="F23" s="4"/>
      <c r="G23" s="4"/>
    </row>
    <row r="24" spans="1:7" ht="15.75" customHeight="1">
      <c r="A24" s="3"/>
      <c r="B24" s="3"/>
      <c r="C24" s="3"/>
      <c r="D24" s="2"/>
      <c r="E24" s="2"/>
      <c r="F24" s="4"/>
      <c r="G24" s="4"/>
    </row>
    <row r="25" spans="1:7" ht="15.75" customHeight="1">
      <c r="A25" s="3"/>
      <c r="B25" s="3"/>
      <c r="C25" s="3"/>
      <c r="D25" s="2"/>
      <c r="E25" s="2"/>
      <c r="F25" s="4"/>
      <c r="G25" s="4"/>
    </row>
    <row r="26" spans="1:7" ht="15.75" customHeight="1">
      <c r="A26" s="3"/>
      <c r="B26" s="3"/>
      <c r="C26" s="3"/>
      <c r="D26" s="2"/>
      <c r="E26" s="2"/>
      <c r="F26" s="4"/>
      <c r="G26" s="4"/>
    </row>
    <row r="27" spans="1:7" ht="15.75" customHeight="1">
      <c r="A27" s="3"/>
      <c r="B27" s="3"/>
      <c r="C27" s="3"/>
      <c r="D27" s="2"/>
      <c r="E27" s="2"/>
      <c r="F27" s="4"/>
      <c r="G27" s="4"/>
    </row>
    <row r="28" spans="1:7" ht="15.75" customHeight="1">
      <c r="A28" s="84"/>
      <c r="B28" s="3"/>
      <c r="C28" s="3"/>
      <c r="D28" s="2"/>
      <c r="E28" s="2"/>
      <c r="F28" s="4"/>
      <c r="G28" s="4"/>
    </row>
    <row r="29" spans="1:7" ht="15.75" customHeight="1">
      <c r="A29" s="84"/>
      <c r="B29" s="3"/>
      <c r="C29" s="3"/>
      <c r="D29" s="2"/>
      <c r="E29" s="2"/>
      <c r="F29" s="4"/>
      <c r="G29" s="4"/>
    </row>
    <row r="30" spans="1:7" ht="15.75" customHeight="1">
      <c r="A30" s="84"/>
      <c r="B30" s="3"/>
      <c r="C30" s="3"/>
      <c r="D30" s="2"/>
      <c r="E30" s="2"/>
      <c r="F30" s="4"/>
      <c r="G30" s="4"/>
    </row>
    <row r="31" spans="1:7" ht="15.75" customHeight="1">
      <c r="A31" s="3"/>
      <c r="B31" s="3"/>
      <c r="C31" s="3"/>
      <c r="D31" s="2"/>
      <c r="E31" s="2"/>
      <c r="F31" s="4"/>
      <c r="G31" s="4"/>
    </row>
    <row r="32" spans="1:7" ht="15.75" customHeight="1">
      <c r="A32" s="84"/>
      <c r="B32" s="3"/>
      <c r="C32" s="3"/>
      <c r="D32" s="2"/>
      <c r="E32" s="2"/>
      <c r="F32" s="4"/>
      <c r="G32" s="4"/>
    </row>
    <row r="33" spans="1:7" ht="15.75" customHeight="1">
      <c r="A33" s="84"/>
      <c r="B33" s="3"/>
      <c r="C33" s="3"/>
      <c r="D33" s="2"/>
      <c r="E33" s="2"/>
      <c r="F33" s="4"/>
      <c r="G33" s="4"/>
    </row>
    <row r="34" spans="1:7" ht="15.75" customHeight="1">
      <c r="A34" s="84"/>
      <c r="B34" s="3"/>
      <c r="C34" s="3"/>
      <c r="D34" s="2"/>
      <c r="E34" s="2"/>
      <c r="F34" s="4"/>
      <c r="G34" s="4"/>
    </row>
    <row r="35" spans="1:7" ht="15.75" customHeight="1">
      <c r="A35" s="3"/>
      <c r="B35" s="3"/>
      <c r="C35" s="3"/>
      <c r="D35" s="2"/>
      <c r="E35" s="2"/>
      <c r="F35" s="4"/>
      <c r="G35" s="4"/>
    </row>
    <row r="36" spans="1:7" ht="15.75" customHeight="1">
      <c r="A36" s="84"/>
      <c r="B36" s="3"/>
      <c r="C36" s="3"/>
      <c r="D36" s="2"/>
      <c r="E36" s="2"/>
      <c r="F36" s="4"/>
      <c r="G36" s="4"/>
    </row>
    <row r="37" spans="1:7" ht="15.75" customHeight="1">
      <c r="A37" s="84"/>
      <c r="B37" s="3"/>
      <c r="C37" s="3"/>
      <c r="D37" s="2"/>
      <c r="E37" s="2"/>
      <c r="F37" s="4"/>
      <c r="G37" s="4"/>
    </row>
    <row r="38" spans="1:7" ht="15.75" customHeight="1">
      <c r="A38" s="3"/>
      <c r="B38" s="3"/>
      <c r="C38" s="3"/>
      <c r="D38" s="2"/>
      <c r="E38" s="2"/>
      <c r="F38" s="4"/>
      <c r="G38" s="4"/>
    </row>
    <row r="39" spans="1:7" ht="15.75" customHeight="1">
      <c r="A39" s="3"/>
      <c r="B39" s="3"/>
      <c r="C39" s="3"/>
      <c r="D39" s="2"/>
      <c r="E39" s="2"/>
      <c r="F39" s="4"/>
      <c r="G39" s="4"/>
    </row>
    <row r="40" spans="1:7" ht="15.75" customHeight="1">
      <c r="A40" s="3"/>
      <c r="B40" s="3"/>
      <c r="C40" s="3"/>
      <c r="D40" s="2"/>
      <c r="E40" s="2"/>
      <c r="F40" s="4"/>
      <c r="G40" s="4"/>
    </row>
    <row r="41" spans="1:7" ht="15.75" customHeight="1">
      <c r="A41" s="3"/>
      <c r="B41" s="3"/>
      <c r="C41" s="3"/>
      <c r="D41" s="2"/>
      <c r="E41" s="2"/>
      <c r="F41" s="4"/>
      <c r="G41" s="4"/>
    </row>
    <row r="42" spans="1:7" ht="15.75" customHeight="1">
      <c r="A42" s="3"/>
      <c r="B42" s="3"/>
      <c r="C42" s="3"/>
      <c r="D42" s="2"/>
      <c r="E42" s="2"/>
      <c r="F42" s="4"/>
      <c r="G42" s="4"/>
    </row>
    <row r="43" spans="1:7" ht="15.75" customHeight="1">
      <c r="A43" s="3"/>
      <c r="B43" s="3"/>
      <c r="C43" s="3"/>
      <c r="D43" s="2"/>
      <c r="E43" s="2"/>
      <c r="F43" s="4"/>
      <c r="G43" s="4"/>
    </row>
    <row r="44" spans="1:7" ht="15.75" customHeight="1">
      <c r="A44" s="3"/>
      <c r="B44" s="3"/>
      <c r="C44" s="3"/>
      <c r="D44" s="2"/>
      <c r="E44" s="2"/>
      <c r="F44" s="4"/>
      <c r="G44" s="4"/>
    </row>
    <row r="45" spans="1:7" ht="15.75" customHeight="1">
      <c r="A45" s="3"/>
      <c r="B45" s="3"/>
      <c r="C45" s="3"/>
      <c r="D45" s="2"/>
      <c r="E45" s="2"/>
      <c r="F45" s="4"/>
      <c r="G45" s="4"/>
    </row>
    <row r="46" spans="1:7" ht="15.75" customHeight="1">
      <c r="A46" s="3"/>
      <c r="B46" s="3"/>
      <c r="C46" s="3"/>
      <c r="D46" s="2"/>
      <c r="E46" s="2"/>
      <c r="F46" s="4"/>
      <c r="G46" s="4"/>
    </row>
    <row r="47" spans="1:7" ht="15.75" customHeight="1">
      <c r="A47" s="3"/>
      <c r="B47" s="778"/>
      <c r="C47" s="778"/>
      <c r="D47" s="778"/>
      <c r="E47" s="778"/>
      <c r="F47" s="778"/>
      <c r="G47" s="4"/>
    </row>
    <row r="48" spans="1:7" ht="15.75">
      <c r="A48" s="58"/>
      <c r="B48" s="58"/>
      <c r="C48" s="58"/>
      <c r="D48" s="86"/>
      <c r="E48" s="86"/>
      <c r="F48" s="89"/>
      <c r="G48" s="89"/>
    </row>
    <row r="49" spans="1:7" ht="15.75">
      <c r="A49" s="83"/>
      <c r="B49" s="58"/>
      <c r="C49" s="58"/>
      <c r="D49" s="86"/>
      <c r="E49" s="86"/>
      <c r="F49" s="89"/>
      <c r="G49" s="89"/>
    </row>
    <row r="50" spans="1:7" ht="15.75">
      <c r="A50" s="58"/>
      <c r="B50" s="58"/>
      <c r="C50" s="58"/>
      <c r="D50" s="86"/>
      <c r="E50" s="86"/>
      <c r="F50" s="89"/>
      <c r="G50" s="89"/>
    </row>
    <row r="51" spans="1:7" ht="31.5" customHeight="1">
      <c r="A51" s="3"/>
      <c r="B51" s="3"/>
      <c r="C51" s="3"/>
      <c r="D51" s="2"/>
      <c r="E51" s="2"/>
      <c r="F51" s="4"/>
      <c r="G51" s="4"/>
    </row>
    <row r="52" spans="1:7" ht="15.75" customHeight="1">
      <c r="A52" s="3"/>
      <c r="B52" s="3"/>
      <c r="C52" s="3"/>
      <c r="D52" s="2"/>
      <c r="E52" s="2"/>
      <c r="F52" s="4"/>
      <c r="G52" s="4"/>
    </row>
    <row r="53" spans="1:7" ht="15.75" customHeight="1">
      <c r="A53" s="3"/>
      <c r="B53" s="3"/>
      <c r="C53" s="3"/>
      <c r="D53" s="2"/>
      <c r="E53" s="2"/>
      <c r="F53" s="4"/>
      <c r="G53" s="4"/>
    </row>
    <row r="54" spans="1:7" ht="15.75" customHeight="1">
      <c r="A54" s="84"/>
      <c r="B54" s="3"/>
      <c r="C54" s="3"/>
      <c r="D54" s="2"/>
      <c r="E54" s="2"/>
      <c r="F54" s="4"/>
      <c r="G54" s="4"/>
    </row>
    <row r="55" spans="1:7" ht="15.75" customHeight="1">
      <c r="A55" s="84"/>
      <c r="B55" s="3"/>
      <c r="C55" s="3"/>
      <c r="D55" s="2"/>
      <c r="E55" s="2"/>
      <c r="F55" s="4"/>
      <c r="G55" s="4"/>
    </row>
    <row r="56" spans="1:7" ht="15.75" customHeight="1">
      <c r="A56" s="84"/>
      <c r="B56" s="3"/>
      <c r="C56" s="3"/>
      <c r="D56" s="2"/>
      <c r="E56" s="2"/>
      <c r="F56" s="4"/>
      <c r="G56" s="4"/>
    </row>
    <row r="57" spans="1:7" ht="15.75" customHeight="1">
      <c r="A57" s="3"/>
      <c r="B57" s="3"/>
      <c r="C57" s="3"/>
      <c r="D57" s="2"/>
      <c r="E57" s="2"/>
      <c r="F57" s="4"/>
      <c r="G57" s="4"/>
    </row>
    <row r="58" spans="1:7" ht="15.75" customHeight="1">
      <c r="A58" s="84"/>
      <c r="B58" s="3"/>
      <c r="C58" s="3"/>
      <c r="D58" s="2"/>
      <c r="E58" s="2"/>
      <c r="F58" s="4"/>
      <c r="G58" s="4"/>
    </row>
    <row r="59" spans="1:7" ht="15.75" customHeight="1">
      <c r="A59" s="84"/>
      <c r="B59" s="3"/>
      <c r="C59" s="3"/>
      <c r="D59" s="2"/>
      <c r="E59" s="2"/>
      <c r="F59" s="4"/>
      <c r="G59" s="4"/>
    </row>
    <row r="60" spans="1:7" ht="15.75" customHeight="1">
      <c r="A60" s="84"/>
      <c r="B60" s="3"/>
      <c r="C60" s="3"/>
      <c r="D60" s="2"/>
      <c r="E60" s="2"/>
      <c r="F60" s="4"/>
      <c r="G60" s="4"/>
    </row>
    <row r="61" spans="1:7" ht="15.75" customHeight="1">
      <c r="A61" s="3"/>
      <c r="B61" s="3"/>
      <c r="C61" s="3"/>
      <c r="D61" s="2"/>
      <c r="E61" s="2"/>
      <c r="F61" s="4"/>
      <c r="G61" s="4"/>
    </row>
    <row r="62" spans="1:7" ht="15.75" customHeight="1">
      <c r="A62" s="3"/>
      <c r="B62" s="3"/>
      <c r="C62" s="3"/>
      <c r="D62" s="2"/>
      <c r="E62" s="2"/>
      <c r="F62" s="4"/>
      <c r="G62" s="4"/>
    </row>
    <row r="63" spans="1:7" ht="15.75" customHeight="1">
      <c r="A63" s="3"/>
      <c r="B63" s="3"/>
      <c r="C63" s="3"/>
      <c r="D63" s="2"/>
      <c r="E63" s="2"/>
      <c r="F63" s="4"/>
      <c r="G63" s="4"/>
    </row>
    <row r="64" spans="1:7" ht="31.5" customHeight="1">
      <c r="A64" s="3"/>
      <c r="B64" s="3"/>
      <c r="C64" s="3"/>
      <c r="D64" s="2"/>
      <c r="E64" s="2"/>
      <c r="F64" s="4"/>
      <c r="G64" s="4"/>
    </row>
    <row r="65" spans="1:7" ht="15.75" customHeight="1">
      <c r="A65" s="3"/>
      <c r="B65" s="3"/>
      <c r="C65" s="3"/>
      <c r="D65" s="2"/>
      <c r="E65" s="2"/>
      <c r="F65" s="4"/>
      <c r="G65" s="4"/>
    </row>
    <row r="66" spans="1:7" ht="15.75" customHeight="1">
      <c r="A66" s="3"/>
      <c r="B66" s="3"/>
      <c r="C66" s="3"/>
      <c r="D66" s="2"/>
      <c r="E66" s="2"/>
      <c r="F66" s="4"/>
      <c r="G66" s="4"/>
    </row>
    <row r="67" spans="1:7" ht="15.75" customHeight="1">
      <c r="A67" s="3"/>
      <c r="B67" s="3"/>
      <c r="C67" s="3"/>
      <c r="D67" s="2"/>
      <c r="E67" s="2"/>
      <c r="F67" s="4"/>
      <c r="G67" s="4"/>
    </row>
    <row r="68" spans="1:7" ht="15.75" customHeight="1">
      <c r="A68" s="3"/>
      <c r="B68" s="3"/>
      <c r="C68" s="3"/>
      <c r="D68" s="2"/>
      <c r="E68" s="2"/>
      <c r="F68" s="4"/>
      <c r="G68" s="4"/>
    </row>
    <row r="69" spans="1:7" ht="15.75" customHeight="1">
      <c r="A69" s="3"/>
      <c r="B69" s="3"/>
      <c r="C69" s="3"/>
      <c r="D69" s="2"/>
      <c r="E69" s="2"/>
      <c r="F69" s="4"/>
      <c r="G69" s="4"/>
    </row>
    <row r="70" spans="1:7" ht="15.75" customHeight="1">
      <c r="A70" s="3"/>
      <c r="B70" s="3"/>
      <c r="C70" s="3"/>
      <c r="D70" s="2"/>
      <c r="E70" s="2"/>
      <c r="F70" s="4"/>
      <c r="G70" s="4"/>
    </row>
    <row r="71" spans="1:7" ht="15.75" customHeight="1">
      <c r="A71" s="3"/>
      <c r="B71" s="3"/>
      <c r="C71" s="3"/>
      <c r="D71" s="2"/>
      <c r="E71" s="2"/>
      <c r="F71" s="4"/>
      <c r="G71" s="4"/>
    </row>
    <row r="72" spans="1:7" ht="15.75" customHeight="1">
      <c r="A72" s="3"/>
      <c r="B72" s="3"/>
      <c r="C72" s="3"/>
      <c r="D72" s="2"/>
      <c r="E72" s="2"/>
      <c r="F72" s="4"/>
      <c r="G72" s="4"/>
    </row>
    <row r="73" spans="1:7" ht="15.75" customHeight="1">
      <c r="A73" s="3"/>
      <c r="B73" s="3"/>
      <c r="C73" s="3"/>
      <c r="D73" s="2"/>
      <c r="E73" s="2"/>
      <c r="F73" s="4"/>
      <c r="G73" s="4"/>
    </row>
    <row r="74" spans="1:7" ht="15.75" customHeight="1">
      <c r="A74" s="3"/>
      <c r="B74" s="778"/>
      <c r="C74" s="778"/>
      <c r="D74" s="778"/>
      <c r="E74" s="778"/>
      <c r="F74" s="778"/>
      <c r="G74" s="4"/>
    </row>
    <row r="75" spans="1:7" ht="15.75">
      <c r="A75" s="58"/>
      <c r="B75" s="58"/>
      <c r="C75" s="58"/>
      <c r="D75" s="86"/>
      <c r="E75" s="86"/>
      <c r="F75" s="89"/>
      <c r="G75" s="89"/>
    </row>
    <row r="76" spans="1:7" ht="15.75">
      <c r="A76" s="58"/>
      <c r="B76" s="58"/>
      <c r="C76" s="58"/>
      <c r="D76" s="86"/>
      <c r="E76" s="86"/>
      <c r="F76" s="89"/>
      <c r="G76" s="89"/>
    </row>
    <row r="77" spans="1:7" ht="15.75">
      <c r="A77" s="58"/>
      <c r="B77" s="58"/>
      <c r="C77" s="58"/>
      <c r="D77" s="86"/>
      <c r="E77" s="86"/>
      <c r="F77" s="89"/>
      <c r="G77" s="89"/>
    </row>
    <row r="78" spans="1:7" ht="15.75">
      <c r="A78" s="58"/>
      <c r="B78" s="58"/>
      <c r="C78" s="58"/>
      <c r="D78" s="86"/>
      <c r="E78" s="86"/>
      <c r="F78" s="89"/>
      <c r="G78" s="89"/>
    </row>
    <row r="79" spans="1:7" ht="15.75">
      <c r="A79" s="58"/>
      <c r="B79" s="58"/>
      <c r="C79" s="58"/>
      <c r="D79" s="86"/>
      <c r="E79" s="86"/>
      <c r="F79" s="89"/>
      <c r="G79" s="89"/>
    </row>
    <row r="80" spans="1:7" ht="15.75">
      <c r="A80" s="58"/>
      <c r="B80" s="58"/>
      <c r="C80" s="58"/>
      <c r="D80" s="86"/>
      <c r="E80" s="86"/>
      <c r="F80" s="89"/>
      <c r="G80" s="89"/>
    </row>
    <row r="81" spans="1:7" ht="15.75">
      <c r="A81" s="58"/>
      <c r="B81" s="58"/>
      <c r="C81" s="58"/>
      <c r="D81" s="86"/>
      <c r="E81" s="86"/>
      <c r="F81" s="89"/>
      <c r="G81" s="89"/>
    </row>
    <row r="82" spans="1:7" ht="15.75">
      <c r="A82" s="58"/>
      <c r="B82" s="58"/>
      <c r="C82" s="58"/>
      <c r="D82" s="86"/>
      <c r="E82" s="86"/>
      <c r="F82" s="89"/>
      <c r="G82" s="89"/>
    </row>
    <row r="83" spans="1:7" ht="15.75">
      <c r="A83" s="58"/>
      <c r="B83" s="58"/>
      <c r="C83" s="58"/>
      <c r="D83" s="86"/>
      <c r="E83" s="86"/>
      <c r="F83" s="89"/>
      <c r="G83" s="89"/>
    </row>
    <row r="84" spans="1:7" ht="15.75">
      <c r="A84" s="58"/>
      <c r="B84" s="58"/>
      <c r="C84" s="58"/>
      <c r="D84" s="86"/>
      <c r="E84" s="86"/>
      <c r="F84" s="89"/>
      <c r="G84" s="89"/>
    </row>
    <row r="85" spans="1:7" ht="15.75">
      <c r="A85" s="58"/>
      <c r="B85" s="58"/>
      <c r="C85" s="58"/>
      <c r="D85" s="86"/>
      <c r="E85" s="86"/>
      <c r="F85" s="89"/>
      <c r="G85" s="89"/>
    </row>
    <row r="86" spans="1:7" ht="15.75">
      <c r="A86" s="58"/>
      <c r="B86" s="58"/>
      <c r="C86" s="58"/>
      <c r="D86" s="86"/>
      <c r="E86" s="86"/>
      <c r="F86" s="89"/>
      <c r="G86" s="89"/>
    </row>
    <row r="87" spans="1:7" ht="15.75">
      <c r="A87" s="58"/>
      <c r="B87" s="58"/>
      <c r="C87" s="58"/>
      <c r="D87" s="86"/>
      <c r="E87" s="86"/>
      <c r="F87" s="89"/>
      <c r="G87" s="89"/>
    </row>
    <row r="88" spans="1:7" ht="15.75">
      <c r="A88" s="58"/>
      <c r="B88" s="58"/>
      <c r="C88" s="58"/>
      <c r="D88" s="86"/>
      <c r="E88" s="86"/>
      <c r="F88" s="89"/>
      <c r="G88" s="89"/>
    </row>
    <row r="89" spans="1:7" ht="15.75">
      <c r="A89" s="58"/>
      <c r="B89" s="58"/>
      <c r="C89" s="58"/>
      <c r="D89" s="86"/>
      <c r="E89" s="86"/>
      <c r="F89" s="89"/>
      <c r="G89" s="89"/>
    </row>
    <row r="90" spans="1:7" ht="15.75">
      <c r="A90" s="58"/>
      <c r="B90" s="58"/>
      <c r="C90" s="58"/>
      <c r="D90" s="86"/>
      <c r="E90" s="86"/>
      <c r="F90" s="89"/>
      <c r="G90" s="89"/>
    </row>
    <row r="91" spans="1:7" ht="15.75">
      <c r="A91" s="58"/>
      <c r="B91" s="58"/>
      <c r="C91" s="58"/>
      <c r="D91" s="86"/>
      <c r="E91" s="86"/>
      <c r="F91" s="89"/>
      <c r="G91" s="89"/>
    </row>
    <row r="92" spans="1:7" ht="15.75">
      <c r="A92" s="58"/>
      <c r="B92" s="58"/>
      <c r="C92" s="58"/>
      <c r="D92" s="86"/>
      <c r="E92" s="86"/>
      <c r="F92" s="89"/>
      <c r="G92" s="89"/>
    </row>
    <row r="93" spans="1:7" ht="15.75">
      <c r="A93" s="58"/>
      <c r="B93" s="58"/>
      <c r="C93" s="58"/>
      <c r="D93" s="86"/>
      <c r="E93" s="86"/>
      <c r="F93" s="89"/>
      <c r="G93" s="89"/>
    </row>
    <row r="94" spans="1:7" ht="15.75">
      <c r="A94" s="58"/>
      <c r="B94" s="58"/>
      <c r="C94" s="58"/>
      <c r="D94" s="86"/>
      <c r="E94" s="86"/>
      <c r="F94" s="89"/>
      <c r="G94" s="89"/>
    </row>
    <row r="95" spans="1:7" ht="15.75">
      <c r="A95" s="58"/>
      <c r="B95" s="58"/>
      <c r="C95" s="58"/>
      <c r="D95" s="86"/>
      <c r="E95" s="86"/>
      <c r="F95" s="89"/>
      <c r="G95" s="89"/>
    </row>
    <row r="96" spans="1:7" ht="15.75">
      <c r="A96" s="58"/>
      <c r="B96" s="58"/>
      <c r="C96" s="58"/>
      <c r="D96" s="86"/>
      <c r="E96" s="86"/>
      <c r="F96" s="89"/>
      <c r="G96" s="89"/>
    </row>
    <row r="97" spans="1:7" ht="15.75">
      <c r="A97" s="58"/>
      <c r="B97" s="58"/>
      <c r="C97" s="58"/>
      <c r="D97" s="86"/>
      <c r="E97" s="86"/>
      <c r="F97" s="89"/>
      <c r="G97" s="89"/>
    </row>
    <row r="98" spans="1:7" ht="15.75">
      <c r="A98" s="58"/>
      <c r="B98" s="58"/>
      <c r="C98" s="58"/>
      <c r="D98" s="86"/>
      <c r="E98" s="86"/>
      <c r="F98" s="89"/>
      <c r="G98" s="89"/>
    </row>
    <row r="99" spans="1:7" ht="15.75">
      <c r="A99" s="58"/>
      <c r="B99" s="58"/>
      <c r="C99" s="58"/>
      <c r="D99" s="86"/>
      <c r="E99" s="86"/>
      <c r="F99" s="89"/>
      <c r="G99" s="89"/>
    </row>
    <row r="100" spans="1:7" ht="15.75">
      <c r="A100" s="58"/>
      <c r="B100" s="58"/>
      <c r="C100" s="58"/>
      <c r="D100" s="86"/>
      <c r="E100" s="86"/>
      <c r="F100" s="89"/>
      <c r="G100" s="89"/>
    </row>
    <row r="101" spans="1:7" ht="15.75">
      <c r="A101" s="58"/>
      <c r="B101" s="58"/>
      <c r="C101" s="58"/>
      <c r="D101" s="86"/>
      <c r="E101" s="86"/>
      <c r="F101" s="89"/>
      <c r="G101" s="89"/>
    </row>
    <row r="102" spans="1:7" ht="15.75">
      <c r="A102" s="58"/>
      <c r="B102" s="58"/>
      <c r="C102" s="58"/>
      <c r="D102" s="86"/>
      <c r="E102" s="86"/>
      <c r="F102" s="89"/>
      <c r="G102" s="89"/>
    </row>
    <row r="103" spans="1:7" ht="15.75">
      <c r="A103" s="58"/>
      <c r="B103" s="58"/>
      <c r="C103" s="58"/>
      <c r="D103" s="86"/>
      <c r="E103" s="86"/>
      <c r="F103" s="89"/>
      <c r="G103" s="89"/>
    </row>
    <row r="104" spans="1:7" ht="15.75">
      <c r="A104" s="58"/>
      <c r="B104" s="58"/>
      <c r="C104" s="58"/>
      <c r="D104" s="86"/>
      <c r="E104" s="86"/>
      <c r="F104" s="89"/>
      <c r="G104" s="89"/>
    </row>
    <row r="105" spans="1:7" ht="15.75">
      <c r="A105" s="58"/>
      <c r="B105" s="58"/>
      <c r="C105" s="58"/>
      <c r="D105" s="86"/>
      <c r="E105" s="86"/>
      <c r="F105" s="89"/>
      <c r="G105" s="89"/>
    </row>
    <row r="106" spans="1:7" ht="15.75">
      <c r="A106" s="58"/>
      <c r="B106" s="58"/>
      <c r="C106" s="58"/>
      <c r="D106" s="86"/>
      <c r="E106" s="86"/>
      <c r="F106" s="89"/>
      <c r="G106" s="89"/>
    </row>
    <row r="107" spans="1:7" ht="15.75">
      <c r="A107" s="58"/>
      <c r="B107" s="58"/>
      <c r="C107" s="58"/>
      <c r="D107" s="86"/>
      <c r="E107" s="86"/>
      <c r="F107" s="89"/>
      <c r="G107" s="89"/>
    </row>
    <row r="108" spans="1:7" ht="15.75">
      <c r="A108" s="58"/>
      <c r="B108" s="58"/>
      <c r="C108" s="58"/>
      <c r="D108" s="86"/>
      <c r="E108" s="86"/>
      <c r="F108" s="89"/>
      <c r="G108" s="89"/>
    </row>
    <row r="109" spans="1:7" ht="15.75">
      <c r="A109" s="58"/>
      <c r="B109" s="58"/>
      <c r="C109" s="58"/>
      <c r="D109" s="86"/>
      <c r="E109" s="86"/>
      <c r="F109" s="89"/>
      <c r="G109" s="89"/>
    </row>
    <row r="110" spans="1:7" ht="15.75">
      <c r="A110" s="58"/>
      <c r="B110" s="58"/>
      <c r="C110" s="58"/>
      <c r="D110" s="86"/>
      <c r="E110" s="86"/>
      <c r="F110" s="89"/>
      <c r="G110" s="89"/>
    </row>
    <row r="111" spans="1:7" ht="15.75">
      <c r="A111" s="58"/>
      <c r="B111" s="58"/>
      <c r="C111" s="58"/>
      <c r="D111" s="86"/>
      <c r="E111" s="86"/>
      <c r="F111" s="89"/>
      <c r="G111" s="89"/>
    </row>
    <row r="112" spans="1:7" ht="15.75">
      <c r="A112" s="58"/>
      <c r="B112" s="58"/>
      <c r="C112" s="58"/>
      <c r="D112" s="86"/>
      <c r="E112" s="86"/>
      <c r="F112" s="89"/>
      <c r="G112" s="89"/>
    </row>
    <row r="113" spans="1:7" ht="15.75">
      <c r="A113" s="58"/>
      <c r="B113" s="58"/>
      <c r="C113" s="58"/>
      <c r="D113" s="86"/>
      <c r="E113" s="86"/>
      <c r="F113" s="89"/>
      <c r="G113" s="89"/>
    </row>
    <row r="114" spans="1:7" ht="15.75">
      <c r="A114" s="58"/>
      <c r="B114" s="58"/>
      <c r="C114" s="58"/>
      <c r="D114" s="86"/>
      <c r="E114" s="86"/>
      <c r="F114" s="89"/>
      <c r="G114" s="89"/>
    </row>
    <row r="115" spans="1:7" ht="15.75">
      <c r="A115" s="58"/>
      <c r="B115" s="58"/>
      <c r="C115" s="58"/>
      <c r="D115" s="86"/>
      <c r="E115" s="86"/>
      <c r="F115" s="89"/>
      <c r="G115" s="89"/>
    </row>
    <row r="116" spans="1:7" ht="15.75">
      <c r="A116" s="58"/>
      <c r="B116" s="58"/>
      <c r="C116" s="58"/>
      <c r="D116" s="86"/>
      <c r="E116" s="86"/>
      <c r="F116" s="89"/>
      <c r="G116" s="89"/>
    </row>
    <row r="117" spans="1:7" ht="15.75">
      <c r="A117" s="58"/>
      <c r="B117" s="58"/>
      <c r="C117" s="58"/>
      <c r="D117" s="86"/>
      <c r="E117" s="86"/>
      <c r="F117" s="89"/>
      <c r="G117" s="89"/>
    </row>
    <row r="118" spans="1:7" ht="15.75">
      <c r="A118" s="58"/>
      <c r="B118" s="58"/>
      <c r="C118" s="58"/>
      <c r="D118" s="86"/>
      <c r="E118" s="86"/>
      <c r="F118" s="89"/>
      <c r="G118" s="89"/>
    </row>
    <row r="119" spans="1:7" ht="15.75">
      <c r="A119" s="58"/>
      <c r="B119" s="58"/>
      <c r="C119" s="58"/>
      <c r="D119" s="86"/>
      <c r="E119" s="86"/>
      <c r="F119" s="89"/>
      <c r="G119" s="89"/>
    </row>
    <row r="120" spans="1:7" ht="15.75">
      <c r="A120" s="58"/>
      <c r="B120" s="58"/>
      <c r="C120" s="58"/>
      <c r="D120" s="86"/>
      <c r="E120" s="86"/>
      <c r="F120" s="89"/>
      <c r="G120" s="89"/>
    </row>
    <row r="121" spans="1:7" ht="15.75">
      <c r="A121" s="58"/>
      <c r="B121" s="58"/>
      <c r="C121" s="58"/>
      <c r="D121" s="86"/>
      <c r="E121" s="86"/>
      <c r="F121" s="89"/>
      <c r="G121" s="89"/>
    </row>
    <row r="122" spans="1:7" ht="15.75">
      <c r="A122" s="58"/>
      <c r="B122" s="58"/>
      <c r="C122" s="58"/>
      <c r="D122" s="86"/>
      <c r="E122" s="86"/>
      <c r="F122" s="89"/>
      <c r="G122" s="89"/>
    </row>
    <row r="123" spans="1:7" ht="15.75">
      <c r="A123" s="58"/>
      <c r="B123" s="58"/>
      <c r="C123" s="58"/>
      <c r="D123" s="86"/>
      <c r="E123" s="86"/>
      <c r="F123" s="89"/>
      <c r="G123" s="89"/>
    </row>
    <row r="124" spans="1:7" ht="15.75">
      <c r="A124" s="58"/>
      <c r="B124" s="58"/>
      <c r="C124" s="58"/>
      <c r="D124" s="86"/>
      <c r="E124" s="86"/>
      <c r="F124" s="89"/>
      <c r="G124" s="89"/>
    </row>
    <row r="125" spans="1:7" ht="15.75">
      <c r="A125" s="58"/>
      <c r="B125" s="58"/>
      <c r="C125" s="58"/>
      <c r="D125" s="86"/>
      <c r="E125" s="86"/>
      <c r="F125" s="89"/>
      <c r="G125" s="89"/>
    </row>
    <row r="126" spans="1:7" ht="15.75">
      <c r="A126" s="58"/>
      <c r="B126" s="58"/>
      <c r="C126" s="58"/>
      <c r="D126" s="86"/>
      <c r="E126" s="86"/>
      <c r="F126" s="89"/>
      <c r="G126" s="89"/>
    </row>
    <row r="127" spans="1:7" ht="15.75">
      <c r="A127" s="58"/>
      <c r="B127" s="58"/>
      <c r="C127" s="58"/>
      <c r="D127" s="86"/>
      <c r="E127" s="86"/>
      <c r="F127" s="89"/>
      <c r="G127" s="89"/>
    </row>
    <row r="128" spans="1:7" ht="15.75">
      <c r="A128" s="58"/>
      <c r="B128" s="58"/>
      <c r="C128" s="58"/>
      <c r="D128" s="86"/>
      <c r="E128" s="86"/>
      <c r="F128" s="89"/>
      <c r="G128" s="89"/>
    </row>
    <row r="129" spans="1:7" ht="15.75">
      <c r="A129" s="58"/>
      <c r="B129" s="58"/>
      <c r="C129" s="58"/>
      <c r="D129" s="86"/>
      <c r="E129" s="86"/>
      <c r="F129" s="89"/>
      <c r="G129" s="89"/>
    </row>
    <row r="130" spans="1:7" ht="15.75">
      <c r="A130" s="58"/>
      <c r="B130" s="58"/>
      <c r="C130" s="58"/>
      <c r="D130" s="86"/>
      <c r="E130" s="86"/>
      <c r="F130" s="89"/>
      <c r="G130" s="89"/>
    </row>
    <row r="131" spans="1:7" ht="15.75">
      <c r="A131" s="58"/>
      <c r="B131" s="58"/>
      <c r="C131" s="58"/>
      <c r="D131" s="86"/>
      <c r="E131" s="86"/>
      <c r="F131" s="89"/>
      <c r="G131" s="89"/>
    </row>
    <row r="132" spans="1:7" ht="15.75">
      <c r="A132" s="58"/>
      <c r="B132" s="58"/>
      <c r="C132" s="58"/>
      <c r="D132" s="86"/>
      <c r="E132" s="86"/>
      <c r="F132" s="89"/>
      <c r="G132" s="89"/>
    </row>
    <row r="133" spans="1:7" ht="15.75">
      <c r="A133" s="58"/>
      <c r="B133" s="58"/>
      <c r="C133" s="58"/>
      <c r="D133" s="86"/>
      <c r="E133" s="86"/>
      <c r="F133" s="89"/>
      <c r="G133" s="89"/>
    </row>
    <row r="134" spans="1:7" ht="15.75">
      <c r="A134" s="58"/>
      <c r="B134" s="58"/>
      <c r="C134" s="58"/>
      <c r="D134" s="86"/>
      <c r="E134" s="86"/>
      <c r="F134" s="89"/>
      <c r="G134" s="89"/>
    </row>
    <row r="135" spans="1:7" ht="15.75">
      <c r="A135" s="58"/>
      <c r="B135" s="58"/>
      <c r="C135" s="58"/>
      <c r="D135" s="86"/>
      <c r="E135" s="86"/>
      <c r="F135" s="89"/>
      <c r="G135" s="89"/>
    </row>
    <row r="136" spans="1:7" ht="15.75">
      <c r="A136" s="58"/>
      <c r="B136" s="58"/>
      <c r="C136" s="58"/>
      <c r="D136" s="86"/>
      <c r="E136" s="86"/>
      <c r="F136" s="89"/>
      <c r="G136" s="89"/>
    </row>
    <row r="137" spans="1:7" ht="15.75">
      <c r="A137" s="58"/>
      <c r="B137" s="58"/>
      <c r="C137" s="58"/>
      <c r="D137" s="86"/>
      <c r="E137" s="86"/>
      <c r="F137" s="89"/>
      <c r="G137" s="89"/>
    </row>
    <row r="138" spans="1:7" ht="15.75">
      <c r="A138" s="58"/>
      <c r="B138" s="58"/>
      <c r="C138" s="58"/>
      <c r="D138" s="86"/>
      <c r="E138" s="86"/>
      <c r="F138" s="89"/>
      <c r="G138" s="89"/>
    </row>
    <row r="139" spans="1:7" ht="15.75">
      <c r="A139" s="58"/>
      <c r="B139" s="58"/>
      <c r="C139" s="58"/>
      <c r="D139" s="86"/>
      <c r="E139" s="86"/>
      <c r="F139" s="89"/>
      <c r="G139" s="89"/>
    </row>
    <row r="140" spans="1:7" ht="15.75">
      <c r="A140" s="58"/>
      <c r="B140" s="58"/>
      <c r="C140" s="58"/>
      <c r="D140" s="86"/>
      <c r="E140" s="86"/>
      <c r="F140" s="89"/>
      <c r="G140" s="89"/>
    </row>
  </sheetData>
  <sheetProtection/>
  <mergeCells count="3">
    <mergeCell ref="B74:F74"/>
    <mergeCell ref="B47:F47"/>
    <mergeCell ref="B14:F14"/>
  </mergeCells>
  <printOptions/>
  <pageMargins left="0.75" right="0.75" top="1" bottom="1" header="0.5" footer="0.5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Consultants International (Pvt)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Rustam Ishenaliev</dc:creator>
  <cp:keywords/>
  <dc:description/>
  <cp:lastModifiedBy>Almenova_sh</cp:lastModifiedBy>
  <cp:lastPrinted>2010-02-26T06:39:12Z</cp:lastPrinted>
  <dcterms:created xsi:type="dcterms:W3CDTF">2002-07-02T04:21:40Z</dcterms:created>
  <dcterms:modified xsi:type="dcterms:W3CDTF">2010-03-03T10:58:54Z</dcterms:modified>
  <cp:category/>
  <cp:version/>
  <cp:contentType/>
  <cp:contentStatus/>
</cp:coreProperties>
</file>